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4\SPS\55 - Oprava vodovodní přípojky pro objekt TO v žst. Nymburk\3. Ke zveřejnění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06 - Oprava vodovodní pří..." sheetId="2" r:id="rId2"/>
  </sheets>
  <definedNames>
    <definedName name="_xlnm._FilterDatabase" localSheetId="1" hidden="1">'06 - Oprava vodovodní pří...'!$C$122:$K$187</definedName>
    <definedName name="_xlnm.Print_Titles" localSheetId="1">'06 - Oprava vodovodní pří...'!$122:$122</definedName>
    <definedName name="_xlnm.Print_Titles" localSheetId="0">'Rekapitulace stavby'!$92:$92</definedName>
    <definedName name="_xlnm.Print_Area" localSheetId="1">'06 - Oprava vodovodní pří...'!$C$4:$J$76,'06 - Oprava vodovodní pří...'!$C$82:$J$106,'06 - Oprava vodovodní pří...'!$C$112:$K$187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86" i="2"/>
  <c r="BH186" i="2"/>
  <c r="BG186" i="2"/>
  <c r="BF186" i="2"/>
  <c r="T186" i="2"/>
  <c r="T185" i="2"/>
  <c r="R186" i="2"/>
  <c r="R185" i="2" s="1"/>
  <c r="P186" i="2"/>
  <c r="P185" i="2"/>
  <c r="BI184" i="2"/>
  <c r="BH184" i="2"/>
  <c r="BG184" i="2"/>
  <c r="BF184" i="2"/>
  <c r="T184" i="2"/>
  <c r="T183" i="2" s="1"/>
  <c r="R184" i="2"/>
  <c r="R183" i="2"/>
  <c r="P184" i="2"/>
  <c r="P183" i="2" s="1"/>
  <c r="P177" i="2" s="1"/>
  <c r="BI181" i="2"/>
  <c r="BH181" i="2"/>
  <c r="BG181" i="2"/>
  <c r="BF181" i="2"/>
  <c r="T181" i="2"/>
  <c r="T180" i="2"/>
  <c r="R181" i="2"/>
  <c r="R180" i="2" s="1"/>
  <c r="P181" i="2"/>
  <c r="P180" i="2"/>
  <c r="BI179" i="2"/>
  <c r="BH179" i="2"/>
  <c r="BG179" i="2"/>
  <c r="BF179" i="2"/>
  <c r="T179" i="2"/>
  <c r="T178" i="2" s="1"/>
  <c r="T177" i="2" s="1"/>
  <c r="R179" i="2"/>
  <c r="R178" i="2"/>
  <c r="P179" i="2"/>
  <c r="P178" i="2"/>
  <c r="BI175" i="2"/>
  <c r="BH175" i="2"/>
  <c r="BG175" i="2"/>
  <c r="BF175" i="2"/>
  <c r="T175" i="2"/>
  <c r="T174" i="2" s="1"/>
  <c r="R175" i="2"/>
  <c r="R174" i="2"/>
  <c r="P175" i="2"/>
  <c r="P174" i="2" s="1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/>
  <c r="R159" i="2"/>
  <c r="R158" i="2" s="1"/>
  <c r="P159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J120" i="2"/>
  <c r="F119" i="2"/>
  <c r="F117" i="2"/>
  <c r="E115" i="2"/>
  <c r="J90" i="2"/>
  <c r="F89" i="2"/>
  <c r="F87" i="2"/>
  <c r="E85" i="2"/>
  <c r="J19" i="2"/>
  <c r="E19" i="2"/>
  <c r="J89" i="2" s="1"/>
  <c r="J18" i="2"/>
  <c r="J16" i="2"/>
  <c r="E16" i="2"/>
  <c r="F120" i="2"/>
  <c r="J15" i="2"/>
  <c r="J10" i="2"/>
  <c r="J87" i="2" s="1"/>
  <c r="L90" i="1"/>
  <c r="AM90" i="1"/>
  <c r="AM89" i="1"/>
  <c r="L89" i="1"/>
  <c r="AM87" i="1"/>
  <c r="L87" i="1"/>
  <c r="L85" i="1"/>
  <c r="L84" i="1"/>
  <c r="BK170" i="2"/>
  <c r="J155" i="2"/>
  <c r="J147" i="2"/>
  <c r="J129" i="2"/>
  <c r="J184" i="2"/>
  <c r="BK175" i="2"/>
  <c r="BK167" i="2"/>
  <c r="BK155" i="2"/>
  <c r="BK147" i="2"/>
  <c r="BK132" i="2"/>
  <c r="J159" i="2"/>
  <c r="BK166" i="2"/>
  <c r="J153" i="2"/>
  <c r="J142" i="2"/>
  <c r="BK126" i="2"/>
  <c r="J186" i="2"/>
  <c r="BK173" i="2"/>
  <c r="J168" i="2"/>
  <c r="BK159" i="2"/>
  <c r="J139" i="2"/>
  <c r="BK184" i="2"/>
  <c r="J167" i="2"/>
  <c r="J171" i="2"/>
  <c r="BK168" i="2"/>
  <c r="J162" i="2"/>
  <c r="BK148" i="2"/>
  <c r="BK139" i="2"/>
  <c r="AS94" i="1"/>
  <c r="BK181" i="2"/>
  <c r="J170" i="2"/>
  <c r="BK164" i="2"/>
  <c r="BK153" i="2"/>
  <c r="J148" i="2"/>
  <c r="BK142" i="2"/>
  <c r="BK129" i="2"/>
  <c r="J181" i="2"/>
  <c r="BK137" i="2"/>
  <c r="J164" i="2"/>
  <c r="J151" i="2"/>
  <c r="BK146" i="2"/>
  <c r="J132" i="2"/>
  <c r="J126" i="2"/>
  <c r="BK186" i="2"/>
  <c r="BK179" i="2"/>
  <c r="J173" i="2"/>
  <c r="J166" i="2"/>
  <c r="BK162" i="2"/>
  <c r="BK151" i="2"/>
  <c r="J146" i="2"/>
  <c r="J137" i="2"/>
  <c r="J175" i="2"/>
  <c r="BK171" i="2"/>
  <c r="J179" i="2"/>
  <c r="R177" i="2" l="1"/>
  <c r="T125" i="2"/>
  <c r="T124" i="2" s="1"/>
  <c r="T123" i="2" s="1"/>
  <c r="P161" i="2"/>
  <c r="BK169" i="2"/>
  <c r="J169" i="2"/>
  <c r="J99" i="2"/>
  <c r="P125" i="2"/>
  <c r="P124" i="2"/>
  <c r="P123" i="2" s="1"/>
  <c r="AU95" i="1" s="1"/>
  <c r="AU94" i="1" s="1"/>
  <c r="T161" i="2"/>
  <c r="BK161" i="2"/>
  <c r="J161" i="2" s="1"/>
  <c r="J98" i="2" s="1"/>
  <c r="T169" i="2"/>
  <c r="BK125" i="2"/>
  <c r="J125" i="2" s="1"/>
  <c r="J96" i="2" s="1"/>
  <c r="R161" i="2"/>
  <c r="R125" i="2"/>
  <c r="R124" i="2" s="1"/>
  <c r="R123" i="2" s="1"/>
  <c r="P169" i="2"/>
  <c r="R169" i="2"/>
  <c r="BK180" i="2"/>
  <c r="J180" i="2"/>
  <c r="J103" i="2"/>
  <c r="BK183" i="2"/>
  <c r="J183" i="2"/>
  <c r="J104" i="2"/>
  <c r="BK178" i="2"/>
  <c r="J178" i="2"/>
  <c r="J102" i="2"/>
  <c r="BK174" i="2"/>
  <c r="J174" i="2" s="1"/>
  <c r="J100" i="2" s="1"/>
  <c r="BK185" i="2"/>
  <c r="J185" i="2"/>
  <c r="J105" i="2"/>
  <c r="BK158" i="2"/>
  <c r="J158" i="2"/>
  <c r="J97" i="2"/>
  <c r="J119" i="2"/>
  <c r="BE151" i="2"/>
  <c r="BE155" i="2"/>
  <c r="F90" i="2"/>
  <c r="J117" i="2"/>
  <c r="BE126" i="2"/>
  <c r="BE129" i="2"/>
  <c r="BE132" i="2"/>
  <c r="BE137" i="2"/>
  <c r="BE142" i="2"/>
  <c r="BE153" i="2"/>
  <c r="BE164" i="2"/>
  <c r="BE166" i="2"/>
  <c r="BE168" i="2"/>
  <c r="BE170" i="2"/>
  <c r="BE171" i="2"/>
  <c r="BE173" i="2"/>
  <c r="BE175" i="2"/>
  <c r="BE179" i="2"/>
  <c r="BE181" i="2"/>
  <c r="BE184" i="2"/>
  <c r="BE186" i="2"/>
  <c r="BE139" i="2"/>
  <c r="BE146" i="2"/>
  <c r="BE147" i="2"/>
  <c r="BE148" i="2"/>
  <c r="BE159" i="2"/>
  <c r="BE162" i="2"/>
  <c r="BE167" i="2"/>
  <c r="F33" i="2"/>
  <c r="BB95" i="1" s="1"/>
  <c r="BB94" i="1" s="1"/>
  <c r="AX94" i="1" s="1"/>
  <c r="F32" i="2"/>
  <c r="BA95" i="1" s="1"/>
  <c r="BA94" i="1" s="1"/>
  <c r="AW94" i="1" s="1"/>
  <c r="AK30" i="1" s="1"/>
  <c r="J32" i="2"/>
  <c r="AW95" i="1" s="1"/>
  <c r="F34" i="2"/>
  <c r="BC95" i="1" s="1"/>
  <c r="BC94" i="1" s="1"/>
  <c r="W32" i="1" s="1"/>
  <c r="F35" i="2"/>
  <c r="BD95" i="1" s="1"/>
  <c r="BD94" i="1" s="1"/>
  <c r="W33" i="1" s="1"/>
  <c r="BK124" i="2" l="1"/>
  <c r="BK177" i="2"/>
  <c r="J177" i="2"/>
  <c r="J101" i="2"/>
  <c r="AY94" i="1"/>
  <c r="W30" i="1"/>
  <c r="F31" i="2"/>
  <c r="AZ95" i="1" s="1"/>
  <c r="AZ94" i="1" s="1"/>
  <c r="W29" i="1" s="1"/>
  <c r="W31" i="1"/>
  <c r="J31" i="2"/>
  <c r="AV95" i="1" s="1"/>
  <c r="AT95" i="1" s="1"/>
  <c r="BK123" i="2" l="1"/>
  <c r="J123" i="2"/>
  <c r="J94" i="2"/>
  <c r="J124" i="2"/>
  <c r="J95" i="2" s="1"/>
  <c r="AV94" i="1"/>
  <c r="AK29" i="1" s="1"/>
  <c r="J28" i="2" l="1"/>
  <c r="AG95" i="1"/>
  <c r="AG94" i="1" s="1"/>
  <c r="AK26" i="1" s="1"/>
  <c r="AK35" i="1" s="1"/>
  <c r="AT94" i="1"/>
  <c r="J37" i="2" l="1"/>
  <c r="AN94" i="1"/>
  <c r="AN95" i="1"/>
</calcChain>
</file>

<file path=xl/sharedStrings.xml><?xml version="1.0" encoding="utf-8"?>
<sst xmlns="http://schemas.openxmlformats.org/spreadsheetml/2006/main" count="950" uniqueCount="270">
  <si>
    <t>Export Komplet</t>
  </si>
  <si>
    <t/>
  </si>
  <si>
    <t>2.0</t>
  </si>
  <si>
    <t>False</t>
  </si>
  <si>
    <t>{563155bd-81e3-41ae-a9a4-9cca2c5d3fc1}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</si>
  <si>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</si>
  <si>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</si>
  <si>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</si>
  <si>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</si>
  <si>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</si>
  <si>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</si>
  <si>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</si>
  <si>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</si>
  <si>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</si>
  <si>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</si>
  <si>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</si>
  <si>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</si>
  <si>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vodovodní přípojky pro objekt TO v žst. Nymburk</t>
  </si>
  <si>
    <t>KSO:</t>
  </si>
  <si>
    <t>CC-CZ:</t>
  </si>
  <si>
    <t>Místo:</t>
  </si>
  <si>
    <t>Nymburk</t>
  </si>
  <si>
    <t>Datum:</t>
  </si>
  <si>
    <t>6. 6. 2024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</si>
  <si>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</si>
  <si>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</si>
  <si>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</si>
  <si>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</si>
  <si>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</si>
  <si>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</si>
  <si>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</si>
  <si>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</si>
  <si>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</si>
  <si>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</si>
  <si>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</si>
  <si>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</si>
  <si>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</si>
  <si>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</si>
  <si>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</si>
  <si>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</si>
  <si>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</si>
  <si>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</si>
  <si>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</si>
  <si>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</si>
  <si>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</si>
  <si>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</si>
  <si>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</si>
  <si>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</si>
  <si>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</si>
  <si>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</si>
  <si>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</si>
  <si>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</si>
  <si>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</si>
  <si>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</si>
  <si>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</si>
  <si>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</si>
  <si>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</si>
  <si>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</si>
  <si>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</si>
  <si>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</si>
  <si>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</si>
  <si>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</si>
  <si>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</si>
  <si>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</si>
  <si>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</si>
  <si>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</si>
  <si>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</si>
  <si>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</si>
  <si>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</si>
  <si>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</si>
  <si>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</si>
  <si>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</si>
  <si>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</si>
  <si>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</si>
  <si>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</si>
  <si>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</si>
  <si>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</si>
  <si>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</si>
  <si>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</si>
  <si>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</si>
  <si>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</si>
  <si>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</si>
  <si>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</si>
  <si>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</si>
  <si>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</si>
  <si>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</si>
  <si>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</si>
  <si>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</si>
  <si>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</si>
  <si>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</si>
  <si>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</si>
  <si>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</si>
  <si>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</si>
  <si>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</si>
  <si>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</si>
  <si>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</si>
  <si>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997 - Přesun sutě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</si>
  <si>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</si>
  <si>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</si>
  <si>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</si>
  <si>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</si>
  <si>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</si>
  <si>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</si>
  <si>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</si>
  <si>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</si>
  <si>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</si>
  <si>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</si>
  <si>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</si>
  <si>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</si>
  <si>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</si>
  <si>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</si>
  <si>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</si>
  <si>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</si>
  <si>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</si>
  <si>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</si>
  <si>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</si>
  <si>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</si>
  <si>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</si>
  <si>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</si>
  <si>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</si>
  <si>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</si>
  <si>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115101221</t>
  </si>
  <si>
    <t>Čerpání vody na dopravní výšku přes 10 do 25 m průměrný přítok do 500 l/min</t>
  </si>
  <si>
    <t>hod</t>
  </si>
  <si>
    <t>CS ÚRS 2024 01</t>
  </si>
  <si>
    <t>4</t>
  </si>
  <si>
    <t>1369382873</t>
  </si>
  <si>
    <t>VV</t>
  </si>
  <si>
    <t>3*8</t>
  </si>
  <si>
    <t>Součet</t>
  </si>
  <si>
    <t>115101301</t>
  </si>
  <si>
    <t>Pohotovost čerpací soupravy pro dopravní výšku do 10 m přítok do 500 l/min</t>
  </si>
  <si>
    <t>den</t>
  </si>
  <si>
    <t>-863257488</t>
  </si>
  <si>
    <t>5</t>
  </si>
  <si>
    <t>3</t>
  </si>
  <si>
    <t>131213712</t>
  </si>
  <si>
    <t>Hloubení zapažených jam v nesoudržných horninách třídy těžitelnosti I skupiny 3 ručně</t>
  </si>
  <si>
    <t>m3</t>
  </si>
  <si>
    <t>1727463759</t>
  </si>
  <si>
    <t>"STARTOVACÍ JÁMA VČETNĚ ČERP. ŠACHTY"2,5*1,5*2+1*1*1</t>
  </si>
  <si>
    <t>"CÍLOVÁ JÁMA"2,5*1,5*2</t>
  </si>
  <si>
    <t>"ODKALOVACÍ PROSTOR MEZIDEPONIE VÝRUBU"5*5*0,5</t>
  </si>
  <si>
    <t>132212122</t>
  </si>
  <si>
    <t>Hloubení zapažených rýh šířky do 800 mm v nesoudržných horninách třídy těžitelnosti I skupiny 3 ručně</t>
  </si>
  <si>
    <t>1145216506</t>
  </si>
  <si>
    <t>0,6*1,5*(20+4+8+21)</t>
  </si>
  <si>
    <t>141721343R1</t>
  </si>
  <si>
    <t>Řízené šnekové horizontální vrtání dl přes 20 do 100 m hl do 6 m s vtlačením ocelového potrubí do DN 300 mm v hornině tř těžitelnosti 5 a více</t>
  </si>
  <si>
    <t>m</t>
  </si>
  <si>
    <t>297412012</t>
  </si>
  <si>
    <t>"ODHADOVANÁ DÉLKA VRTU" 75</t>
  </si>
  <si>
    <t>6</t>
  </si>
  <si>
    <t>151101101</t>
  </si>
  <si>
    <t>Zřízení příložného pažení a rozepření stěn rýh hl do 2 m</t>
  </si>
  <si>
    <t>m2</t>
  </si>
  <si>
    <t>996201407</t>
  </si>
  <si>
    <t>(2*2,5*2)*2</t>
  </si>
  <si>
    <t>((20+4+8+21)*1,5)*2</t>
  </si>
  <si>
    <t>7</t>
  </si>
  <si>
    <t>151101111</t>
  </si>
  <si>
    <t>Odstranění příložného pažení a rozepření stěn rýh hl do 2 m</t>
  </si>
  <si>
    <t>-377717011</t>
  </si>
  <si>
    <t>8</t>
  </si>
  <si>
    <t>151102112</t>
  </si>
  <si>
    <t>Odstranění příložného pažení a rozepření stěn rýh do 20 m2 hl přes 2 do 4 m při překopech inženýrských sítí</t>
  </si>
  <si>
    <t>-114887528</t>
  </si>
  <si>
    <t>9</t>
  </si>
  <si>
    <t>162704141</t>
  </si>
  <si>
    <t>Vodorovné přemístění znehodnocené suspenze přes 5000 do 6000 m</t>
  </si>
  <si>
    <t>-1579143607</t>
  </si>
  <si>
    <t>"OBJEM VRTU PRŮM 0,2 * 75 M * 1,5 SPOTŘEBA SUSPENZE"0,1*0,1*3,14*75*1,5</t>
  </si>
  <si>
    <t>10</t>
  </si>
  <si>
    <t>174111101</t>
  </si>
  <si>
    <t>Zásyp jam, šachet rýh nebo kolem objektů sypaninou se zhutněním ručně</t>
  </si>
  <si>
    <t>725567615</t>
  </si>
  <si>
    <t>28,5+47,7</t>
  </si>
  <si>
    <t>11</t>
  </si>
  <si>
    <t>175111101</t>
  </si>
  <si>
    <t>Obsypání potrubí ručně sypaninou bez prohození, uloženou do 3 m</t>
  </si>
  <si>
    <t>-1389936846</t>
  </si>
  <si>
    <t>0,6*0,15*53</t>
  </si>
  <si>
    <t>M</t>
  </si>
  <si>
    <t>58337308</t>
  </si>
  <si>
    <t>štěrkopísek frakce 0/2</t>
  </si>
  <si>
    <t>t</t>
  </si>
  <si>
    <t>1995589732</t>
  </si>
  <si>
    <t>4,77*2 "Přepočtené koeficientem množství</t>
  </si>
  <si>
    <t>Vodorovné konstrukce</t>
  </si>
  <si>
    <t>13</t>
  </si>
  <si>
    <t>451573111</t>
  </si>
  <si>
    <t>Lože pod potrubí otevřený výkop ze štěrkopísku</t>
  </si>
  <si>
    <t>837905173</t>
  </si>
  <si>
    <t>0,6*0,1*53</t>
  </si>
  <si>
    <t>Trubní vedení</t>
  </si>
  <si>
    <t>14</t>
  </si>
  <si>
    <t>871211211</t>
  </si>
  <si>
    <t>Montáž potrubí z PE100 RC SDR 11 otevřený výkop svařovaných elektrotvarovkou d 63 x 5,8 mm</t>
  </si>
  <si>
    <t>1066451868</t>
  </si>
  <si>
    <t>75+53</t>
  </si>
  <si>
    <t>15</t>
  </si>
  <si>
    <t>28613503</t>
  </si>
  <si>
    <t>potrubí vodovodní dvouvrstvé PE100 RC SDR11 63x5,8mm</t>
  </si>
  <si>
    <t>493646011</t>
  </si>
  <si>
    <t>128*1,015 'Přepočtené koeficientem množství</t>
  </si>
  <si>
    <t>16</t>
  </si>
  <si>
    <t>879221111</t>
  </si>
  <si>
    <t>Montáž vodovodní přípojky na potrubí DN 63</t>
  </si>
  <si>
    <t>kus</t>
  </si>
  <si>
    <t>-431056902</t>
  </si>
  <si>
    <t>17</t>
  </si>
  <si>
    <t>892233122</t>
  </si>
  <si>
    <t>Proplach a dezinfekce vodovodního potrubí DN od 40 do 70</t>
  </si>
  <si>
    <t>662849815</t>
  </si>
  <si>
    <t>18</t>
  </si>
  <si>
    <t>892241111</t>
  </si>
  <si>
    <t>Tlaková zkouška vodou potrubí DN do 80</t>
  </si>
  <si>
    <t>135708572</t>
  </si>
  <si>
    <t>997</t>
  </si>
  <si>
    <t>Přesun sutě</t>
  </si>
  <si>
    <t>19</t>
  </si>
  <si>
    <t>997013501</t>
  </si>
  <si>
    <t>Odvoz suti a vybouraných hmot na skládku nebo meziskládku do 1 km se složením</t>
  </si>
  <si>
    <t>2072315641</t>
  </si>
  <si>
    <t>20</t>
  </si>
  <si>
    <t>997013509</t>
  </si>
  <si>
    <t>Příplatek k odvozu suti a vybouraných hmot na skládku ZKD 1 km přes 1 km</t>
  </si>
  <si>
    <t>-736055769</t>
  </si>
  <si>
    <t>10,6*19 'Přepočtené koeficientem množství</t>
  </si>
  <si>
    <t>997013873</t>
  </si>
  <si>
    <t>Poplatek za uložení stavebního odpadu na skládce (skládkovné) zeminy a kamení zatříděného do Katalogu odpadů pod kódem 17 05 04</t>
  </si>
  <si>
    <t>-564522680</t>
  </si>
  <si>
    <t>HZS</t>
  </si>
  <si>
    <t>Hodinové zúčtovací sazby</t>
  </si>
  <si>
    <t>22</t>
  </si>
  <si>
    <t>HZS1302</t>
  </si>
  <si>
    <t>Hodinová zúčtovací sazba zedník specialista</t>
  </si>
  <si>
    <t>512</t>
  </si>
  <si>
    <t>-669345186</t>
  </si>
  <si>
    <t>"PROSTUP DO VODOMĚRNÉ ŠACHTY" 2</t>
  </si>
  <si>
    <t>VRN</t>
  </si>
  <si>
    <t>Vedlejší rozpočtové náklady</t>
  </si>
  <si>
    <t>VRN1</t>
  </si>
  <si>
    <t>Průzkumné, geodetické a projektové práce</t>
  </si>
  <si>
    <t>23</t>
  </si>
  <si>
    <t>012002000</t>
  </si>
  <si>
    <t>Vytyčení, zajištění a ochrana stávajících inženýrských sítí vč. jejich dočasného zabezpečení a zajištění po dobu akce. Zaměření skutečného provedení stavby.</t>
  </si>
  <si>
    <t>Kč</t>
  </si>
  <si>
    <t>1024</t>
  </si>
  <si>
    <t>-166957001</t>
  </si>
  <si>
    <t>VRN3</t>
  </si>
  <si>
    <t>Zařízení staveniště</t>
  </si>
  <si>
    <t>24</t>
  </si>
  <si>
    <t>030001000</t>
  </si>
  <si>
    <t>2130693255</t>
  </si>
  <si>
    <t>P</t>
  </si>
  <si>
    <t xml:space="preserve">Poznámka k položce:_x000D_
Zahrnuje i zábory vč. poplatků a ostatní konstrukce a práce na zařízení_x000D_
a zabezpečení staveniště, náhradní přístup, náhradní značení včetně_x000D_
osazení, vypracování DIR a DIO, náhradní energie a média pro dodávky vody a elektrické energie potřebné pro realizaci_x000D_
_x000D_
Zřízení a odstranění zpevněné plochy pro strojní zařízení_x000D_
_x000D_
</t>
  </si>
  <si>
    <t>VRN6</t>
  </si>
  <si>
    <t>Územní vlivy</t>
  </si>
  <si>
    <t>25</t>
  </si>
  <si>
    <t>065002000</t>
  </si>
  <si>
    <t>Přesun stavebních kapacit, doprava zaměstnanců, mimostaveništní doprava aj.</t>
  </si>
  <si>
    <t>-1286607462</t>
  </si>
  <si>
    <t>VRN7</t>
  </si>
  <si>
    <t>Provozní vlivy</t>
  </si>
  <si>
    <t>26</t>
  </si>
  <si>
    <t>074002000</t>
  </si>
  <si>
    <t>Železniční a městský kolejový provoz</t>
  </si>
  <si>
    <t>-2008327134</t>
  </si>
  <si>
    <t>Poznámka k položce:_x000D_
Provozní vlivy, dozory aj._x000D_
_x000D_
Zahrnuje zabezpečení prací za plného provozu žel.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</si>
</sst>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3" borderId="14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3" borderId="14" xfId="0" applyFont="1" applyFill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388620</xdr:colOff>
      <xdr:row>3</xdr:row>
      <xdr:rowOff>0</xdr:rowOff>
    </xdr:from>
    <xdr:to>
      <xdr:col>40</xdr:col>
      <xdr:colOff>368300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554990</xdr:colOff>
      <xdr:row>81</xdr:row>
      <xdr:rowOff>0</xdr:rowOff>
    </xdr:from>
    <xdr:to>
      <xdr:col>41</xdr:col>
      <xdr:colOff>175895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609600</xdr:colOff>
      <xdr:row>111</xdr:row>
      <xdr:rowOff>0</xdr:rowOff>
    </xdr:from>
    <xdr:to>
      <xdr:col>9</xdr:col>
      <xdr:colOff>1216025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 x14ac:dyDescent="0.2">
      <c r="AR2" s="237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 x14ac:dyDescent="0.2">
      <c r="B5" s="12"/>
      <c r="D5" s="16" t="s">
        <v>13</v>
      </c>
      <c r="K5" s="223" t="s">
        <v>14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R5" s="12"/>
      <c r="BE5" s="220" t="s">
        <v>15</v>
      </c>
      <c r="BS5" s="9" t="s">
        <v>6</v>
      </c>
    </row>
    <row r="6" spans="1:74" s="1" customFormat="1" ht="36.950000000000003" customHeight="1" x14ac:dyDescent="0.2">
      <c r="B6" s="12"/>
      <c r="D6" s="18" t="s">
        <v>16</v>
      </c>
      <c r="K6" s="225" t="s">
        <v>17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R6" s="12"/>
      <c r="BE6" s="221"/>
      <c r="BS6" s="9" t="s">
        <v>6</v>
      </c>
    </row>
    <row r="7" spans="1:74" s="1" customFormat="1" ht="12" customHeight="1" x14ac:dyDescent="0.2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221"/>
      <c r="BS7" s="9" t="s">
        <v>6</v>
      </c>
    </row>
    <row r="8" spans="1:74" s="1" customFormat="1" ht="12" customHeight="1" x14ac:dyDescent="0.2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221"/>
      <c r="BS8" s="9" t="s">
        <v>6</v>
      </c>
    </row>
    <row r="9" spans="1:74" s="1" customFormat="1" ht="14.45" customHeight="1" x14ac:dyDescent="0.2">
      <c r="B9" s="12"/>
      <c r="AR9" s="12"/>
      <c r="BE9" s="221"/>
      <c r="BS9" s="9" t="s">
        <v>6</v>
      </c>
    </row>
    <row r="10" spans="1:74" s="1" customFormat="1" ht="12" customHeight="1" x14ac:dyDescent="0.2">
      <c r="B10" s="12"/>
      <c r="D10" s="19" t="s">
        <v>24</v>
      </c>
      <c r="AK10" s="19" t="s">
        <v>25</v>
      </c>
      <c r="AN10" s="17" t="s">
        <v>26</v>
      </c>
      <c r="AR10" s="12"/>
      <c r="BE10" s="221"/>
      <c r="BS10" s="9" t="s">
        <v>6</v>
      </c>
    </row>
    <row r="11" spans="1:74" s="1" customFormat="1" ht="18.399999999999999" customHeight="1" x14ac:dyDescent="0.2">
      <c r="B11" s="12"/>
      <c r="E11" s="17" t="s">
        <v>27</v>
      </c>
      <c r="AK11" s="19" t="s">
        <v>28</v>
      </c>
      <c r="AN11" s="17" t="s">
        <v>29</v>
      </c>
      <c r="AR11" s="12"/>
      <c r="BE11" s="221"/>
      <c r="BS11" s="9" t="s">
        <v>6</v>
      </c>
    </row>
    <row r="12" spans="1:74" s="1" customFormat="1" ht="6.95" customHeight="1" x14ac:dyDescent="0.2">
      <c r="B12" s="12"/>
      <c r="AR12" s="12"/>
      <c r="BE12" s="221"/>
      <c r="BS12" s="9" t="s">
        <v>6</v>
      </c>
    </row>
    <row r="13" spans="1:74" s="1" customFormat="1" ht="12" customHeight="1" x14ac:dyDescent="0.2">
      <c r="B13" s="12"/>
      <c r="D13" s="19" t="s">
        <v>30</v>
      </c>
      <c r="AK13" s="19" t="s">
        <v>25</v>
      </c>
      <c r="AN13" s="21" t="s">
        <v>31</v>
      </c>
      <c r="AR13" s="12"/>
      <c r="BE13" s="221"/>
      <c r="BS13" s="9" t="s">
        <v>6</v>
      </c>
    </row>
    <row r="14" spans="1:74" ht="12.75" x14ac:dyDescent="0.2">
      <c r="B14" s="12"/>
      <c r="E14" s="226" t="s">
        <v>31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19" t="s">
        <v>28</v>
      </c>
      <c r="AN14" s="21" t="s">
        <v>31</v>
      </c>
      <c r="AR14" s="12"/>
      <c r="BE14" s="221"/>
      <c r="BS14" s="9" t="s">
        <v>6</v>
      </c>
    </row>
    <row r="15" spans="1:74" s="1" customFormat="1" ht="6.95" customHeight="1" x14ac:dyDescent="0.2">
      <c r="B15" s="12"/>
      <c r="AR15" s="12"/>
      <c r="BE15" s="221"/>
      <c r="BS15" s="9" t="s">
        <v>3</v>
      </c>
    </row>
    <row r="16" spans="1:74" s="1" customFormat="1" ht="12" customHeight="1" x14ac:dyDescent="0.2">
      <c r="B16" s="12"/>
      <c r="D16" s="19" t="s">
        <v>32</v>
      </c>
      <c r="AK16" s="19" t="s">
        <v>25</v>
      </c>
      <c r="AN16" s="17" t="s">
        <v>1</v>
      </c>
      <c r="AR16" s="12"/>
      <c r="BE16" s="221"/>
      <c r="BS16" s="9" t="s">
        <v>3</v>
      </c>
    </row>
    <row r="17" spans="1:71" s="1" customFormat="1" ht="18.399999999999999" customHeight="1" x14ac:dyDescent="0.2">
      <c r="B17" s="12"/>
      <c r="E17" s="17" t="s">
        <v>33</v>
      </c>
      <c r="AK17" s="19" t="s">
        <v>28</v>
      </c>
      <c r="AN17" s="17" t="s">
        <v>1</v>
      </c>
      <c r="AR17" s="12"/>
      <c r="BE17" s="221"/>
      <c r="BS17" s="9" t="s">
        <v>34</v>
      </c>
    </row>
    <row r="18" spans="1:71" s="1" customFormat="1" ht="6.95" customHeight="1" x14ac:dyDescent="0.2">
      <c r="B18" s="12"/>
      <c r="AR18" s="12"/>
      <c r="BE18" s="221"/>
      <c r="BS18" s="9" t="s">
        <v>6</v>
      </c>
    </row>
    <row r="19" spans="1:71" s="1" customFormat="1" ht="12" customHeight="1" x14ac:dyDescent="0.2">
      <c r="B19" s="12"/>
      <c r="D19" s="19" t="s">
        <v>35</v>
      </c>
      <c r="AK19" s="19" t="s">
        <v>25</v>
      </c>
      <c r="AN19" s="17" t="s">
        <v>1</v>
      </c>
      <c r="AR19" s="12"/>
      <c r="BE19" s="221"/>
      <c r="BS19" s="9" t="s">
        <v>6</v>
      </c>
    </row>
    <row r="20" spans="1:71" s="1" customFormat="1" ht="18.399999999999999" customHeight="1" x14ac:dyDescent="0.2">
      <c r="B20" s="12"/>
      <c r="E20" s="17" t="s">
        <v>36</v>
      </c>
      <c r="AK20" s="19" t="s">
        <v>28</v>
      </c>
      <c r="AN20" s="17" t="s">
        <v>1</v>
      </c>
      <c r="AR20" s="12"/>
      <c r="BE20" s="221"/>
      <c r="BS20" s="9" t="s">
        <v>34</v>
      </c>
    </row>
    <row r="21" spans="1:71" s="1" customFormat="1" ht="6.95" customHeight="1" x14ac:dyDescent="0.2">
      <c r="B21" s="12"/>
      <c r="AR21" s="12"/>
      <c r="BE21" s="221"/>
    </row>
    <row r="22" spans="1:71" s="1" customFormat="1" ht="12" customHeight="1" x14ac:dyDescent="0.2">
      <c r="B22" s="12"/>
      <c r="D22" s="19" t="s">
        <v>37</v>
      </c>
      <c r="AR22" s="12"/>
      <c r="BE22" s="221"/>
    </row>
    <row r="23" spans="1:71" s="1" customFormat="1" ht="16.5" customHeight="1" x14ac:dyDescent="0.2">
      <c r="B23" s="12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12"/>
      <c r="BE23" s="221"/>
    </row>
    <row r="24" spans="1:71" s="1" customFormat="1" ht="6.95" customHeight="1" x14ac:dyDescent="0.2">
      <c r="B24" s="12"/>
      <c r="AR24" s="12"/>
      <c r="BE24" s="221"/>
    </row>
    <row r="25" spans="1:71" s="1" customFormat="1" ht="6.95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221"/>
    </row>
    <row r="26" spans="1:71" s="2" customFormat="1" ht="25.9" customHeight="1" x14ac:dyDescent="0.2">
      <c r="A26" s="23"/>
      <c r="B26" s="24"/>
      <c r="C26" s="23"/>
      <c r="D26" s="25" t="s">
        <v>38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29">
        <f>ROUND(AG94,2)</f>
        <v>0</v>
      </c>
      <c r="AL26" s="230"/>
      <c r="AM26" s="230"/>
      <c r="AN26" s="230"/>
      <c r="AO26" s="230"/>
      <c r="AP26" s="23"/>
      <c r="AQ26" s="23"/>
      <c r="AR26" s="24"/>
      <c r="BE26" s="221"/>
    </row>
    <row r="27" spans="1:71" s="2" customFormat="1" ht="6.95" customHeight="1" x14ac:dyDescent="0.2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221"/>
    </row>
    <row r="28" spans="1:71" s="2" customFormat="1" ht="12.75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31" t="s">
        <v>39</v>
      </c>
      <c r="M28" s="231"/>
      <c r="N28" s="231"/>
      <c r="O28" s="231"/>
      <c r="P28" s="231"/>
      <c r="Q28" s="23"/>
      <c r="R28" s="23"/>
      <c r="S28" s="23"/>
      <c r="T28" s="23"/>
      <c r="U28" s="23"/>
      <c r="V28" s="23"/>
      <c r="W28" s="231" t="s">
        <v>40</v>
      </c>
      <c r="X28" s="231"/>
      <c r="Y28" s="231"/>
      <c r="Z28" s="231"/>
      <c r="AA28" s="231"/>
      <c r="AB28" s="231"/>
      <c r="AC28" s="231"/>
      <c r="AD28" s="231"/>
      <c r="AE28" s="231"/>
      <c r="AF28" s="23"/>
      <c r="AG28" s="23"/>
      <c r="AH28" s="23"/>
      <c r="AI28" s="23"/>
      <c r="AJ28" s="23"/>
      <c r="AK28" s="231" t="s">
        <v>41</v>
      </c>
      <c r="AL28" s="231"/>
      <c r="AM28" s="231"/>
      <c r="AN28" s="231"/>
      <c r="AO28" s="231"/>
      <c r="AP28" s="23"/>
      <c r="AQ28" s="23"/>
      <c r="AR28" s="24"/>
      <c r="BE28" s="221"/>
    </row>
    <row r="29" spans="1:71" s="3" customFormat="1" ht="14.45" customHeight="1" x14ac:dyDescent="0.2">
      <c r="B29" s="27"/>
      <c r="D29" s="19" t="s">
        <v>42</v>
      </c>
      <c r="F29" s="19" t="s">
        <v>43</v>
      </c>
      <c r="L29" s="219">
        <v>0.21</v>
      </c>
      <c r="M29" s="218"/>
      <c r="N29" s="218"/>
      <c r="O29" s="218"/>
      <c r="P29" s="218"/>
      <c r="W29" s="217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0</v>
      </c>
      <c r="AL29" s="218"/>
      <c r="AM29" s="218"/>
      <c r="AN29" s="218"/>
      <c r="AO29" s="218"/>
      <c r="AR29" s="27"/>
      <c r="BE29" s="222"/>
    </row>
    <row r="30" spans="1:71" s="3" customFormat="1" ht="14.45" customHeight="1" x14ac:dyDescent="0.2">
      <c r="B30" s="27"/>
      <c r="F30" s="19" t="s">
        <v>44</v>
      </c>
      <c r="L30" s="219">
        <v>0.12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27"/>
      <c r="BE30" s="222"/>
    </row>
    <row r="31" spans="1:71" s="3" customFormat="1" ht="14.45" hidden="1" customHeight="1" x14ac:dyDescent="0.2">
      <c r="B31" s="27"/>
      <c r="F31" s="19" t="s">
        <v>45</v>
      </c>
      <c r="L31" s="21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27"/>
      <c r="BE31" s="222"/>
    </row>
    <row r="32" spans="1:71" s="3" customFormat="1" ht="14.45" hidden="1" customHeight="1" x14ac:dyDescent="0.2">
      <c r="B32" s="27"/>
      <c r="F32" s="19" t="s">
        <v>46</v>
      </c>
      <c r="L32" s="219">
        <v>0.12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27"/>
      <c r="BE32" s="222"/>
    </row>
    <row r="33" spans="1:57" s="3" customFormat="1" ht="14.45" hidden="1" customHeight="1" x14ac:dyDescent="0.2">
      <c r="B33" s="27"/>
      <c r="F33" s="19" t="s">
        <v>47</v>
      </c>
      <c r="L33" s="21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27"/>
      <c r="BE33" s="222"/>
    </row>
    <row r="34" spans="1:57" s="2" customFormat="1" ht="6.95" customHeight="1" x14ac:dyDescent="0.2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21"/>
    </row>
    <row r="35" spans="1:57" s="2" customFormat="1" ht="25.9" customHeight="1" x14ac:dyDescent="0.2">
      <c r="A35" s="23"/>
      <c r="B35" s="24"/>
      <c r="C35" s="28"/>
      <c r="D35" s="29" t="s">
        <v>48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49</v>
      </c>
      <c r="U35" s="30"/>
      <c r="V35" s="30"/>
      <c r="W35" s="30"/>
      <c r="X35" s="252" t="s">
        <v>50</v>
      </c>
      <c r="Y35" s="253"/>
      <c r="Z35" s="253"/>
      <c r="AA35" s="253"/>
      <c r="AB35" s="253"/>
      <c r="AC35" s="30"/>
      <c r="AD35" s="30"/>
      <c r="AE35" s="30"/>
      <c r="AF35" s="30"/>
      <c r="AG35" s="30"/>
      <c r="AH35" s="30"/>
      <c r="AI35" s="30"/>
      <c r="AJ35" s="30"/>
      <c r="AK35" s="254">
        <f>SUM(AK26:AK33)</f>
        <v>0</v>
      </c>
      <c r="AL35" s="253"/>
      <c r="AM35" s="253"/>
      <c r="AN35" s="253"/>
      <c r="AO35" s="255"/>
      <c r="AP35" s="28"/>
      <c r="AQ35" s="28"/>
      <c r="AR35" s="24"/>
      <c r="BE35" s="23"/>
    </row>
    <row r="36" spans="1:57" s="2" customFormat="1" ht="6.95" customHeight="1" x14ac:dyDescent="0.2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5" customHeight="1" x14ac:dyDescent="0.2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5" customHeight="1" x14ac:dyDescent="0.2">
      <c r="B38" s="12"/>
      <c r="AR38" s="12"/>
    </row>
    <row r="39" spans="1:57" s="1" customFormat="1" ht="14.45" customHeight="1" x14ac:dyDescent="0.2">
      <c r="B39" s="12"/>
      <c r="AR39" s="12"/>
    </row>
    <row r="40" spans="1:57" s="1" customFormat="1" ht="14.45" customHeight="1" x14ac:dyDescent="0.2">
      <c r="B40" s="12"/>
      <c r="AR40" s="12"/>
    </row>
    <row r="41" spans="1:57" s="1" customFormat="1" ht="14.45" customHeight="1" x14ac:dyDescent="0.2">
      <c r="B41" s="12"/>
      <c r="AR41" s="12"/>
    </row>
    <row r="42" spans="1:57" s="1" customFormat="1" ht="14.45" customHeight="1" x14ac:dyDescent="0.2">
      <c r="B42" s="12"/>
      <c r="AR42" s="12"/>
    </row>
    <row r="43" spans="1:57" s="1" customFormat="1" ht="14.45" customHeight="1" x14ac:dyDescent="0.2">
      <c r="B43" s="12"/>
      <c r="AR43" s="12"/>
    </row>
    <row r="44" spans="1:57" s="1" customFormat="1" ht="14.45" customHeight="1" x14ac:dyDescent="0.2">
      <c r="B44" s="12"/>
      <c r="AR44" s="12"/>
    </row>
    <row r="45" spans="1:57" s="1" customFormat="1" ht="14.45" customHeight="1" x14ac:dyDescent="0.2">
      <c r="B45" s="12"/>
      <c r="AR45" s="12"/>
    </row>
    <row r="46" spans="1:57" s="1" customFormat="1" ht="14.45" customHeight="1" x14ac:dyDescent="0.2">
      <c r="B46" s="12"/>
      <c r="AR46" s="12"/>
    </row>
    <row r="47" spans="1:57" s="1" customFormat="1" ht="14.45" customHeight="1" x14ac:dyDescent="0.2">
      <c r="B47" s="12"/>
      <c r="AR47" s="12"/>
    </row>
    <row r="48" spans="1:57" s="1" customFormat="1" ht="14.45" customHeight="1" x14ac:dyDescent="0.2">
      <c r="B48" s="12"/>
      <c r="AR48" s="12"/>
    </row>
    <row r="49" spans="1:57" s="2" customFormat="1" ht="14.45" customHeight="1" x14ac:dyDescent="0.2">
      <c r="B49" s="32"/>
      <c r="D49" s="33" t="s">
        <v>51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52</v>
      </c>
      <c r="AI49" s="34"/>
      <c r="AJ49" s="34"/>
      <c r="AK49" s="34"/>
      <c r="AL49" s="34"/>
      <c r="AM49" s="34"/>
      <c r="AN49" s="34"/>
      <c r="AO49" s="34"/>
      <c r="AR49" s="32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2.75" x14ac:dyDescent="0.2">
      <c r="A60" s="23"/>
      <c r="B60" s="24"/>
      <c r="C60" s="23"/>
      <c r="D60" s="35" t="s">
        <v>53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54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53</v>
      </c>
      <c r="AI60" s="26"/>
      <c r="AJ60" s="26"/>
      <c r="AK60" s="26"/>
      <c r="AL60" s="26"/>
      <c r="AM60" s="35" t="s">
        <v>54</v>
      </c>
      <c r="AN60" s="26"/>
      <c r="AO60" s="26"/>
      <c r="AP60" s="23"/>
      <c r="AQ60" s="23"/>
      <c r="AR60" s="24"/>
      <c r="BE60" s="23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2.75" x14ac:dyDescent="0.2">
      <c r="A64" s="23"/>
      <c r="B64" s="24"/>
      <c r="C64" s="23"/>
      <c r="D64" s="33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56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2.75" x14ac:dyDescent="0.2">
      <c r="A75" s="23"/>
      <c r="B75" s="24"/>
      <c r="C75" s="23"/>
      <c r="D75" s="35" t="s">
        <v>53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54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53</v>
      </c>
      <c r="AI75" s="26"/>
      <c r="AJ75" s="26"/>
      <c r="AK75" s="26"/>
      <c r="AL75" s="26"/>
      <c r="AM75" s="35" t="s">
        <v>54</v>
      </c>
      <c r="AN75" s="26"/>
      <c r="AO75" s="26"/>
      <c r="AP75" s="23"/>
      <c r="AQ75" s="23"/>
      <c r="AR75" s="24"/>
      <c r="BE75" s="23"/>
    </row>
    <row r="76" spans="1:57" s="2" customFormat="1" x14ac:dyDescent="0.2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5" customHeight="1" x14ac:dyDescent="0.2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0" s="2" customFormat="1" ht="6.95" customHeight="1" x14ac:dyDescent="0.2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0" s="2" customFormat="1" ht="24.95" customHeight="1" x14ac:dyDescent="0.2">
      <c r="A82" s="23"/>
      <c r="B82" s="24"/>
      <c r="C82" s="13" t="s">
        <v>57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0" s="2" customFormat="1" ht="6.95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0" s="4" customFormat="1" ht="12" customHeight="1" x14ac:dyDescent="0.2">
      <c r="B84" s="41"/>
      <c r="C84" s="19" t="s">
        <v>13</v>
      </c>
      <c r="L84" s="4" t="str">
        <f>K5</f>
        <v>06</v>
      </c>
      <c r="AR84" s="41"/>
    </row>
    <row r="85" spans="1:90" s="5" customFormat="1" ht="36.950000000000003" customHeight="1" x14ac:dyDescent="0.2">
      <c r="B85" s="42"/>
      <c r="C85" s="43" t="s">
        <v>16</v>
      </c>
      <c r="L85" s="243" t="str">
        <f>K6</f>
        <v>Oprava vodovodní přípojky pro objekt TO v žst. Nymburk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R85" s="42"/>
    </row>
    <row r="86" spans="1:90" s="2" customFormat="1" ht="6.95" customHeight="1" x14ac:dyDescent="0.2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0" s="2" customFormat="1" ht="12" customHeight="1" x14ac:dyDescent="0.2">
      <c r="A87" s="23"/>
      <c r="B87" s="24"/>
      <c r="C87" s="19" t="s">
        <v>20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Nymburk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22</v>
      </c>
      <c r="AJ87" s="23"/>
      <c r="AK87" s="23"/>
      <c r="AL87" s="23"/>
      <c r="AM87" s="245" t="str">
        <f>IF(AN8= "","",AN8)</f>
        <v>6. 6. 2024</v>
      </c>
      <c r="AN87" s="245"/>
      <c r="AO87" s="23"/>
      <c r="AP87" s="23"/>
      <c r="AQ87" s="23"/>
      <c r="AR87" s="24"/>
      <c r="BE87" s="23"/>
    </row>
    <row r="88" spans="1:90" s="2" customFormat="1" ht="6.95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0" s="2" customFormat="1" ht="15.2" customHeight="1" x14ac:dyDescent="0.2">
      <c r="A89" s="23"/>
      <c r="B89" s="24"/>
      <c r="C89" s="19" t="s">
        <v>24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Správa železnic, státní organizace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32</v>
      </c>
      <c r="AJ89" s="23"/>
      <c r="AK89" s="23"/>
      <c r="AL89" s="23"/>
      <c r="AM89" s="246" t="str">
        <f>IF(E17="","",E17)</f>
        <v xml:space="preserve"> </v>
      </c>
      <c r="AN89" s="247"/>
      <c r="AO89" s="247"/>
      <c r="AP89" s="247"/>
      <c r="AQ89" s="23"/>
      <c r="AR89" s="24"/>
      <c r="AS89" s="248" t="s">
        <v>58</v>
      </c>
      <c r="AT89" s="249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0" s="2" customFormat="1" ht="15.2" customHeight="1" x14ac:dyDescent="0.2">
      <c r="A90" s="23"/>
      <c r="B90" s="24"/>
      <c r="C90" s="19" t="s">
        <v>30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35</v>
      </c>
      <c r="AJ90" s="23"/>
      <c r="AK90" s="23"/>
      <c r="AL90" s="23"/>
      <c r="AM90" s="246" t="str">
        <f>IF(E20="","",E20)</f>
        <v>L. Malý</v>
      </c>
      <c r="AN90" s="247"/>
      <c r="AO90" s="247"/>
      <c r="AP90" s="247"/>
      <c r="AQ90" s="23"/>
      <c r="AR90" s="24"/>
      <c r="AS90" s="250"/>
      <c r="AT90" s="251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0" s="2" customFormat="1" ht="10.9" customHeight="1" x14ac:dyDescent="0.2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250"/>
      <c r="AT91" s="251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0" s="2" customFormat="1" ht="29.25" customHeight="1" x14ac:dyDescent="0.2">
      <c r="A92" s="23"/>
      <c r="B92" s="24"/>
      <c r="C92" s="238" t="s">
        <v>59</v>
      </c>
      <c r="D92" s="239"/>
      <c r="E92" s="239"/>
      <c r="F92" s="239"/>
      <c r="G92" s="239"/>
      <c r="H92" s="49"/>
      <c r="I92" s="240" t="s">
        <v>60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1" t="s">
        <v>61</v>
      </c>
      <c r="AH92" s="239"/>
      <c r="AI92" s="239"/>
      <c r="AJ92" s="239"/>
      <c r="AK92" s="239"/>
      <c r="AL92" s="239"/>
      <c r="AM92" s="239"/>
      <c r="AN92" s="240" t="s">
        <v>62</v>
      </c>
      <c r="AO92" s="239"/>
      <c r="AP92" s="242"/>
      <c r="AQ92" s="50" t="s">
        <v>63</v>
      </c>
      <c r="AR92" s="24"/>
      <c r="AS92" s="51" t="s">
        <v>64</v>
      </c>
      <c r="AT92" s="52" t="s">
        <v>65</v>
      </c>
      <c r="AU92" s="52" t="s">
        <v>66</v>
      </c>
      <c r="AV92" s="52" t="s">
        <v>67</v>
      </c>
      <c r="AW92" s="52" t="s">
        <v>68</v>
      </c>
      <c r="AX92" s="52" t="s">
        <v>69</v>
      </c>
      <c r="AY92" s="52" t="s">
        <v>70</v>
      </c>
      <c r="AZ92" s="52" t="s">
        <v>71</v>
      </c>
      <c r="BA92" s="52" t="s">
        <v>72</v>
      </c>
      <c r="BB92" s="52" t="s">
        <v>73</v>
      </c>
      <c r="BC92" s="52" t="s">
        <v>74</v>
      </c>
      <c r="BD92" s="53" t="s">
        <v>75</v>
      </c>
      <c r="BE92" s="23"/>
    </row>
    <row r="93" spans="1:90" s="2" customFormat="1" ht="10.9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0" s="6" customFormat="1" ht="32.450000000000003" customHeight="1" x14ac:dyDescent="0.2">
      <c r="B94" s="57"/>
      <c r="C94" s="58" t="s">
        <v>76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35">
        <f>ROUND(AG95,2)</f>
        <v>0</v>
      </c>
      <c r="AH94" s="235"/>
      <c r="AI94" s="235"/>
      <c r="AJ94" s="235"/>
      <c r="AK94" s="235"/>
      <c r="AL94" s="235"/>
      <c r="AM94" s="235"/>
      <c r="AN94" s="236">
        <f>SUM(AG94,AT94)</f>
        <v>0</v>
      </c>
      <c r="AO94" s="236"/>
      <c r="AP94" s="236"/>
      <c r="AQ94" s="60" t="s">
        <v>1</v>
      </c>
      <c r="AR94" s="57"/>
      <c r="AS94" s="61">
        <f>ROUND(AS95,2)</f>
        <v>0</v>
      </c>
      <c r="AT94" s="62">
        <f>ROUND(SUM(AV94:AW94),2)</f>
        <v>0</v>
      </c>
      <c r="AU94" s="63">
        <f>ROUND(AU95,5)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V94" s="65" t="s">
        <v>79</v>
      </c>
      <c r="BW94" s="65" t="s">
        <v>4</v>
      </c>
      <c r="BX94" s="65" t="s">
        <v>80</v>
      </c>
      <c r="CL94" s="65" t="s">
        <v>1</v>
      </c>
    </row>
    <row r="95" spans="1:90" s="7" customFormat="1" ht="24.75" customHeight="1" x14ac:dyDescent="0.2">
      <c r="A95" s="66" t="s">
        <v>81</v>
      </c>
      <c r="B95" s="67"/>
      <c r="C95" s="68"/>
      <c r="D95" s="234" t="s">
        <v>14</v>
      </c>
      <c r="E95" s="234"/>
      <c r="F95" s="234"/>
      <c r="G95" s="234"/>
      <c r="H95" s="234"/>
      <c r="I95" s="69"/>
      <c r="J95" s="234" t="s">
        <v>17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2">
        <f>'06 - Oprava vodovodní pří...'!J28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70" t="s">
        <v>82</v>
      </c>
      <c r="AR95" s="67"/>
      <c r="AS95" s="71">
        <v>0</v>
      </c>
      <c r="AT95" s="72">
        <f>ROUND(SUM(AV95:AW95),2)</f>
        <v>0</v>
      </c>
      <c r="AU95" s="73">
        <f>'06 - Oprava vodovodní pří...'!P123</f>
        <v>0</v>
      </c>
      <c r="AV95" s="72">
        <f>'06 - Oprava vodovodní pří...'!J31</f>
        <v>0</v>
      </c>
      <c r="AW95" s="72">
        <f>'06 - Oprava vodovodní pří...'!J32</f>
        <v>0</v>
      </c>
      <c r="AX95" s="72">
        <f>'06 - Oprava vodovodní pří...'!J33</f>
        <v>0</v>
      </c>
      <c r="AY95" s="72">
        <f>'06 - Oprava vodovodní pří...'!J34</f>
        <v>0</v>
      </c>
      <c r="AZ95" s="72">
        <f>'06 - Oprava vodovodní pří...'!F31</f>
        <v>0</v>
      </c>
      <c r="BA95" s="72">
        <f>'06 - Oprava vodovodní pří...'!F32</f>
        <v>0</v>
      </c>
      <c r="BB95" s="72">
        <f>'06 - Oprava vodovodní pří...'!F33</f>
        <v>0</v>
      </c>
      <c r="BC95" s="72">
        <f>'06 - Oprava vodovodní pří...'!F34</f>
        <v>0</v>
      </c>
      <c r="BD95" s="74">
        <f>'06 - Oprava vodovodní pří...'!F35</f>
        <v>0</v>
      </c>
      <c r="BT95" s="75" t="s">
        <v>83</v>
      </c>
      <c r="BU95" s="75" t="s">
        <v>84</v>
      </c>
      <c r="BV95" s="75" t="s">
        <v>79</v>
      </c>
      <c r="BW95" s="75" t="s">
        <v>4</v>
      </c>
      <c r="BX95" s="75" t="s">
        <v>80</v>
      </c>
      <c r="CL95" s="75" t="s">
        <v>1</v>
      </c>
    </row>
    <row r="96" spans="1:90" s="2" customFormat="1" ht="30" customHeight="1" x14ac:dyDescent="0.2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5" customHeight="1" x14ac:dyDescent="0.2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6 - Oprava vodovodní př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tabSelected="1" topLeftCell="A107" workbookViewId="0">
      <selection activeCell="J129" sqref="J129"/>
    </sheetView>
  </sheetViews>
  <sheetFormatPr defaultRowHeight="11.25" x14ac:dyDescent="0.2"/>
  <cols>
    <col min="1" max="1" width="8.33203125" style="82" customWidth="1"/>
    <col min="2" max="2" width="1.1640625" style="82" customWidth="1"/>
    <col min="3" max="3" width="4.1640625" style="82" customWidth="1"/>
    <col min="4" max="4" width="4.33203125" style="82" customWidth="1"/>
    <col min="5" max="5" width="17.1640625" style="82" customWidth="1"/>
    <col min="6" max="6" width="50.83203125" style="82" customWidth="1"/>
    <col min="7" max="7" width="7.5" style="82" customWidth="1"/>
    <col min="8" max="8" width="14" style="82" customWidth="1"/>
    <col min="9" max="9" width="15.83203125" style="82" customWidth="1"/>
    <col min="10" max="11" width="22.33203125" style="82" customWidth="1"/>
    <col min="12" max="12" width="9.33203125" style="82" customWidth="1"/>
    <col min="13" max="13" width="10.83203125" style="82" hidden="1" customWidth="1"/>
    <col min="14" max="14" width="9.33203125" style="82" hidden="1"/>
    <col min="15" max="20" width="14.1640625" style="82" hidden="1" customWidth="1"/>
    <col min="21" max="21" width="16.33203125" style="82" hidden="1" customWidth="1"/>
    <col min="22" max="22" width="12.33203125" style="82" customWidth="1"/>
    <col min="23" max="23" width="16.33203125" style="82" customWidth="1"/>
    <col min="24" max="24" width="12.33203125" style="82" customWidth="1"/>
    <col min="25" max="25" width="15" style="82" customWidth="1"/>
    <col min="26" max="26" width="11" style="82" customWidth="1"/>
    <col min="27" max="27" width="15" style="82" customWidth="1"/>
    <col min="28" max="28" width="16.33203125" style="82" customWidth="1"/>
    <col min="29" max="29" width="11" style="82" customWidth="1"/>
    <col min="30" max="30" width="15" style="82" customWidth="1"/>
    <col min="31" max="31" width="16.33203125" style="82" customWidth="1"/>
    <col min="32" max="43" width="9.33203125" style="82"/>
    <col min="44" max="65" width="9.33203125" style="82" hidden="1"/>
    <col min="66" max="16384" width="9.33203125" style="82"/>
  </cols>
  <sheetData>
    <row r="2" spans="1:46" ht="36.950000000000003" customHeight="1" x14ac:dyDescent="0.2">
      <c r="L2" s="258" t="s">
        <v>5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83" t="s">
        <v>4</v>
      </c>
    </row>
    <row r="3" spans="1:46" ht="6.95" customHeight="1" x14ac:dyDescent="0.2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85</v>
      </c>
    </row>
    <row r="4" spans="1:46" ht="24.95" customHeight="1" x14ac:dyDescent="0.2">
      <c r="B4" s="86"/>
      <c r="D4" s="87" t="s">
        <v>86</v>
      </c>
      <c r="L4" s="86"/>
      <c r="M4" s="88" t="s">
        <v>10</v>
      </c>
      <c r="AT4" s="83" t="s">
        <v>3</v>
      </c>
    </row>
    <row r="5" spans="1:46" ht="6.95" customHeight="1" x14ac:dyDescent="0.2">
      <c r="B5" s="86"/>
      <c r="L5" s="86"/>
    </row>
    <row r="6" spans="1:46" s="93" customFormat="1" ht="12" customHeight="1" x14ac:dyDescent="0.2">
      <c r="A6" s="89"/>
      <c r="B6" s="90"/>
      <c r="C6" s="89"/>
      <c r="D6" s="91" t="s">
        <v>16</v>
      </c>
      <c r="E6" s="89"/>
      <c r="F6" s="89"/>
      <c r="G6" s="89"/>
      <c r="H6" s="89"/>
      <c r="I6" s="89"/>
      <c r="J6" s="89"/>
      <c r="K6" s="89"/>
      <c r="L6" s="92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</row>
    <row r="7" spans="1:46" s="93" customFormat="1" ht="16.5" customHeight="1" x14ac:dyDescent="0.2">
      <c r="A7" s="89"/>
      <c r="B7" s="90"/>
      <c r="C7" s="89"/>
      <c r="D7" s="89"/>
      <c r="E7" s="256" t="s">
        <v>17</v>
      </c>
      <c r="F7" s="257"/>
      <c r="G7" s="257"/>
      <c r="H7" s="257"/>
      <c r="I7" s="89"/>
      <c r="J7" s="89"/>
      <c r="K7" s="89"/>
      <c r="L7" s="92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</row>
    <row r="8" spans="1:46" s="93" customFormat="1" x14ac:dyDescent="0.2">
      <c r="A8" s="89"/>
      <c r="B8" s="90"/>
      <c r="C8" s="89"/>
      <c r="D8" s="89"/>
      <c r="E8" s="89"/>
      <c r="F8" s="89"/>
      <c r="G8" s="89"/>
      <c r="H8" s="89"/>
      <c r="I8" s="89"/>
      <c r="J8" s="89"/>
      <c r="K8" s="89"/>
      <c r="L8" s="92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</row>
    <row r="9" spans="1:46" s="93" customFormat="1" ht="12" customHeight="1" x14ac:dyDescent="0.2">
      <c r="A9" s="89"/>
      <c r="B9" s="90"/>
      <c r="C9" s="89"/>
      <c r="D9" s="91" t="s">
        <v>18</v>
      </c>
      <c r="E9" s="89"/>
      <c r="F9" s="94" t="s">
        <v>1</v>
      </c>
      <c r="G9" s="89"/>
      <c r="H9" s="89"/>
      <c r="I9" s="91" t="s">
        <v>19</v>
      </c>
      <c r="J9" s="94" t="s">
        <v>1</v>
      </c>
      <c r="K9" s="89"/>
      <c r="L9" s="92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</row>
    <row r="10" spans="1:46" s="93" customFormat="1" ht="12" customHeight="1" x14ac:dyDescent="0.2">
      <c r="A10" s="89"/>
      <c r="B10" s="90"/>
      <c r="C10" s="89"/>
      <c r="D10" s="91" t="s">
        <v>20</v>
      </c>
      <c r="E10" s="89"/>
      <c r="F10" s="94" t="s">
        <v>21</v>
      </c>
      <c r="G10" s="89"/>
      <c r="H10" s="89"/>
      <c r="I10" s="91" t="s">
        <v>22</v>
      </c>
      <c r="J10" s="95" t="str">
        <f>'Rekapitulace stavby'!AN8</f>
        <v>6. 6. 2024</v>
      </c>
      <c r="K10" s="89"/>
      <c r="L10" s="92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</row>
    <row r="11" spans="1:46" s="93" customFormat="1" ht="10.9" customHeight="1" x14ac:dyDescent="0.2">
      <c r="A11" s="89"/>
      <c r="B11" s="90"/>
      <c r="C11" s="89"/>
      <c r="D11" s="89"/>
      <c r="E11" s="89"/>
      <c r="F11" s="89"/>
      <c r="G11" s="89"/>
      <c r="H11" s="89"/>
      <c r="I11" s="89"/>
      <c r="J11" s="89"/>
      <c r="K11" s="89"/>
      <c r="L11" s="92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</row>
    <row r="12" spans="1:46" s="93" customFormat="1" ht="12" customHeight="1" x14ac:dyDescent="0.2">
      <c r="A12" s="89"/>
      <c r="B12" s="90"/>
      <c r="C12" s="89"/>
      <c r="D12" s="91" t="s">
        <v>24</v>
      </c>
      <c r="E12" s="89"/>
      <c r="F12" s="89"/>
      <c r="G12" s="89"/>
      <c r="H12" s="89"/>
      <c r="I12" s="91" t="s">
        <v>25</v>
      </c>
      <c r="J12" s="94" t="s">
        <v>26</v>
      </c>
      <c r="K12" s="89"/>
      <c r="L12" s="92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</row>
    <row r="13" spans="1:46" s="93" customFormat="1" ht="18" customHeight="1" x14ac:dyDescent="0.2">
      <c r="A13" s="89"/>
      <c r="B13" s="90"/>
      <c r="C13" s="89"/>
      <c r="D13" s="89"/>
      <c r="E13" s="94" t="s">
        <v>27</v>
      </c>
      <c r="F13" s="89"/>
      <c r="G13" s="89"/>
      <c r="H13" s="89"/>
      <c r="I13" s="91" t="s">
        <v>28</v>
      </c>
      <c r="J13" s="94" t="s">
        <v>29</v>
      </c>
      <c r="K13" s="89"/>
      <c r="L13" s="92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</row>
    <row r="14" spans="1:46" s="93" customFormat="1" ht="6.95" customHeight="1" x14ac:dyDescent="0.2">
      <c r="A14" s="89"/>
      <c r="B14" s="90"/>
      <c r="C14" s="89"/>
      <c r="D14" s="89"/>
      <c r="E14" s="89"/>
      <c r="F14" s="89"/>
      <c r="G14" s="89"/>
      <c r="H14" s="89"/>
      <c r="I14" s="89"/>
      <c r="J14" s="89"/>
      <c r="K14" s="89"/>
      <c r="L14" s="92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</row>
    <row r="15" spans="1:46" s="93" customFormat="1" ht="12" customHeight="1" x14ac:dyDescent="0.2">
      <c r="A15" s="89"/>
      <c r="B15" s="90"/>
      <c r="C15" s="89"/>
      <c r="D15" s="91" t="s">
        <v>30</v>
      </c>
      <c r="E15" s="89"/>
      <c r="F15" s="89"/>
      <c r="G15" s="89"/>
      <c r="H15" s="89"/>
      <c r="I15" s="91" t="s">
        <v>25</v>
      </c>
      <c r="J15" s="96" t="str">
        <f>'Rekapitulace stavby'!AN13</f>
        <v>Vyplň údaj</v>
      </c>
      <c r="K15" s="89"/>
      <c r="L15" s="92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</row>
    <row r="16" spans="1:46" s="93" customFormat="1" ht="18" customHeight="1" x14ac:dyDescent="0.2">
      <c r="A16" s="89"/>
      <c r="B16" s="90"/>
      <c r="C16" s="89"/>
      <c r="D16" s="89"/>
      <c r="E16" s="260" t="str">
        <f>'Rekapitulace stavby'!E14</f>
        <v>Vyplň údaj</v>
      </c>
      <c r="F16" s="261"/>
      <c r="G16" s="261"/>
      <c r="H16" s="261"/>
      <c r="I16" s="91" t="s">
        <v>28</v>
      </c>
      <c r="J16" s="96" t="str">
        <f>'Rekapitulace stavby'!AN14</f>
        <v>Vyplň údaj</v>
      </c>
      <c r="K16" s="89"/>
      <c r="L16" s="92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</row>
    <row r="17" spans="1:31" s="93" customFormat="1" ht="6.95" customHeight="1" x14ac:dyDescent="0.2">
      <c r="A17" s="89"/>
      <c r="B17" s="90"/>
      <c r="C17" s="89"/>
      <c r="D17" s="89"/>
      <c r="E17" s="89"/>
      <c r="F17" s="89"/>
      <c r="G17" s="89"/>
      <c r="H17" s="89"/>
      <c r="I17" s="89"/>
      <c r="J17" s="89"/>
      <c r="K17" s="89"/>
      <c r="L17" s="92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</row>
    <row r="18" spans="1:31" s="93" customFormat="1" ht="12" customHeight="1" x14ac:dyDescent="0.2">
      <c r="A18" s="89"/>
      <c r="B18" s="90"/>
      <c r="C18" s="89"/>
      <c r="D18" s="91" t="s">
        <v>32</v>
      </c>
      <c r="E18" s="89"/>
      <c r="F18" s="89"/>
      <c r="G18" s="89"/>
      <c r="H18" s="89"/>
      <c r="I18" s="91" t="s">
        <v>25</v>
      </c>
      <c r="J18" s="94" t="str">
        <f>IF('Rekapitulace stavby'!AN16="","",'Rekapitulace stavby'!AN16)</f>
        <v/>
      </c>
      <c r="K18" s="89"/>
      <c r="L18" s="92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</row>
    <row r="19" spans="1:31" s="93" customFormat="1" ht="18" customHeight="1" x14ac:dyDescent="0.2">
      <c r="A19" s="89"/>
      <c r="B19" s="90"/>
      <c r="C19" s="89"/>
      <c r="D19" s="89"/>
      <c r="E19" s="94" t="str">
        <f>IF('Rekapitulace stavby'!E17="","",'Rekapitulace stavby'!E17)</f>
        <v xml:space="preserve"> </v>
      </c>
      <c r="F19" s="89"/>
      <c r="G19" s="89"/>
      <c r="H19" s="89"/>
      <c r="I19" s="91" t="s">
        <v>28</v>
      </c>
      <c r="J19" s="94" t="str">
        <f>IF('Rekapitulace stavby'!AN17="","",'Rekapitulace stavby'!AN17)</f>
        <v/>
      </c>
      <c r="K19" s="89"/>
      <c r="L19" s="92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</row>
    <row r="20" spans="1:31" s="93" customFormat="1" ht="6.95" customHeight="1" x14ac:dyDescent="0.2">
      <c r="A20" s="89"/>
      <c r="B20" s="90"/>
      <c r="C20" s="89"/>
      <c r="D20" s="89"/>
      <c r="E20" s="89"/>
      <c r="F20" s="89"/>
      <c r="G20" s="89"/>
      <c r="H20" s="89"/>
      <c r="I20" s="89"/>
      <c r="J20" s="89"/>
      <c r="K20" s="89"/>
      <c r="L20" s="92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</row>
    <row r="21" spans="1:31" s="93" customFormat="1" ht="12" customHeight="1" x14ac:dyDescent="0.2">
      <c r="A21" s="89"/>
      <c r="B21" s="90"/>
      <c r="C21" s="89"/>
      <c r="D21" s="91" t="s">
        <v>35</v>
      </c>
      <c r="E21" s="89"/>
      <c r="F21" s="89"/>
      <c r="G21" s="89"/>
      <c r="H21" s="89"/>
      <c r="I21" s="91" t="s">
        <v>25</v>
      </c>
      <c r="J21" s="94" t="s">
        <v>1</v>
      </c>
      <c r="K21" s="89"/>
      <c r="L21" s="92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</row>
    <row r="22" spans="1:31" s="93" customFormat="1" ht="18" customHeight="1" x14ac:dyDescent="0.2">
      <c r="A22" s="89"/>
      <c r="B22" s="90"/>
      <c r="C22" s="89"/>
      <c r="D22" s="89"/>
      <c r="E22" s="94" t="s">
        <v>36</v>
      </c>
      <c r="F22" s="89"/>
      <c r="G22" s="89"/>
      <c r="H22" s="89"/>
      <c r="I22" s="91" t="s">
        <v>28</v>
      </c>
      <c r="J22" s="94" t="s">
        <v>1</v>
      </c>
      <c r="K22" s="89"/>
      <c r="L22" s="92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</row>
    <row r="23" spans="1:31" s="93" customFormat="1" ht="6.95" customHeight="1" x14ac:dyDescent="0.2">
      <c r="A23" s="89"/>
      <c r="B23" s="90"/>
      <c r="C23" s="89"/>
      <c r="D23" s="89"/>
      <c r="E23" s="89"/>
      <c r="F23" s="89"/>
      <c r="G23" s="89"/>
      <c r="H23" s="89"/>
      <c r="I23" s="89"/>
      <c r="J23" s="89"/>
      <c r="K23" s="89"/>
      <c r="L23" s="92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</row>
    <row r="24" spans="1:31" s="93" customFormat="1" ht="12" customHeight="1" x14ac:dyDescent="0.2">
      <c r="A24" s="89"/>
      <c r="B24" s="90"/>
      <c r="C24" s="89"/>
      <c r="D24" s="91" t="s">
        <v>37</v>
      </c>
      <c r="E24" s="89"/>
      <c r="F24" s="89"/>
      <c r="G24" s="89"/>
      <c r="H24" s="89"/>
      <c r="I24" s="89"/>
      <c r="J24" s="89"/>
      <c r="K24" s="89"/>
      <c r="L24" s="92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</row>
    <row r="25" spans="1:31" s="100" customFormat="1" ht="16.5" customHeight="1" x14ac:dyDescent="0.2">
      <c r="A25" s="97"/>
      <c r="B25" s="98"/>
      <c r="C25" s="97"/>
      <c r="D25" s="97"/>
      <c r="E25" s="262" t="s">
        <v>1</v>
      </c>
      <c r="F25" s="262"/>
      <c r="G25" s="262"/>
      <c r="H25" s="262"/>
      <c r="I25" s="97"/>
      <c r="J25" s="97"/>
      <c r="K25" s="97"/>
      <c r="L25" s="99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</row>
    <row r="26" spans="1:31" s="93" customFormat="1" ht="6.95" customHeight="1" x14ac:dyDescent="0.2">
      <c r="A26" s="89"/>
      <c r="B26" s="90"/>
      <c r="C26" s="89"/>
      <c r="D26" s="89"/>
      <c r="E26" s="89"/>
      <c r="F26" s="89"/>
      <c r="G26" s="89"/>
      <c r="H26" s="89"/>
      <c r="I26" s="89"/>
      <c r="J26" s="89"/>
      <c r="K26" s="89"/>
      <c r="L26" s="92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</row>
    <row r="27" spans="1:31" s="93" customFormat="1" ht="6.95" customHeight="1" x14ac:dyDescent="0.2">
      <c r="A27" s="89"/>
      <c r="B27" s="90"/>
      <c r="C27" s="89"/>
      <c r="D27" s="101"/>
      <c r="E27" s="101"/>
      <c r="F27" s="101"/>
      <c r="G27" s="101"/>
      <c r="H27" s="101"/>
      <c r="I27" s="101"/>
      <c r="J27" s="101"/>
      <c r="K27" s="101"/>
      <c r="L27" s="92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93" customFormat="1" ht="25.35" customHeight="1" x14ac:dyDescent="0.2">
      <c r="A28" s="89"/>
      <c r="B28" s="90"/>
      <c r="C28" s="89"/>
      <c r="D28" s="102" t="s">
        <v>38</v>
      </c>
      <c r="E28" s="89"/>
      <c r="F28" s="89"/>
      <c r="G28" s="89"/>
      <c r="H28" s="89"/>
      <c r="I28" s="89"/>
      <c r="J28" s="103">
        <f>ROUND(J123, 2)</f>
        <v>0</v>
      </c>
      <c r="K28" s="89"/>
      <c r="L28" s="92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</row>
    <row r="29" spans="1:31" s="93" customFormat="1" ht="6.95" customHeight="1" x14ac:dyDescent="0.2">
      <c r="A29" s="89"/>
      <c r="B29" s="90"/>
      <c r="C29" s="89"/>
      <c r="D29" s="101"/>
      <c r="E29" s="101"/>
      <c r="F29" s="101"/>
      <c r="G29" s="101"/>
      <c r="H29" s="101"/>
      <c r="I29" s="101"/>
      <c r="J29" s="101"/>
      <c r="K29" s="101"/>
      <c r="L29" s="92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</row>
    <row r="30" spans="1:31" s="93" customFormat="1" ht="14.45" customHeight="1" x14ac:dyDescent="0.2">
      <c r="A30" s="89"/>
      <c r="B30" s="90"/>
      <c r="C30" s="89"/>
      <c r="D30" s="89"/>
      <c r="E30" s="89"/>
      <c r="F30" s="104" t="s">
        <v>40</v>
      </c>
      <c r="G30" s="89"/>
      <c r="H30" s="89"/>
      <c r="I30" s="104" t="s">
        <v>39</v>
      </c>
      <c r="J30" s="104" t="s">
        <v>41</v>
      </c>
      <c r="K30" s="89"/>
      <c r="L30" s="92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</row>
    <row r="31" spans="1:31" s="93" customFormat="1" ht="14.45" customHeight="1" x14ac:dyDescent="0.2">
      <c r="A31" s="89"/>
      <c r="B31" s="90"/>
      <c r="C31" s="89"/>
      <c r="D31" s="105" t="s">
        <v>42</v>
      </c>
      <c r="E31" s="91" t="s">
        <v>43</v>
      </c>
      <c r="F31" s="106">
        <f>ROUND((SUM(BE123:BE187)),  2)</f>
        <v>0</v>
      </c>
      <c r="G31" s="89"/>
      <c r="H31" s="89"/>
      <c r="I31" s="107">
        <v>0.21</v>
      </c>
      <c r="J31" s="106">
        <f>ROUND(((SUM(BE123:BE187))*I31),  2)</f>
        <v>0</v>
      </c>
      <c r="K31" s="89"/>
      <c r="L31" s="92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</row>
    <row r="32" spans="1:31" s="93" customFormat="1" ht="14.45" customHeight="1" x14ac:dyDescent="0.2">
      <c r="A32" s="89"/>
      <c r="B32" s="90"/>
      <c r="C32" s="89"/>
      <c r="D32" s="89"/>
      <c r="E32" s="91" t="s">
        <v>44</v>
      </c>
      <c r="F32" s="106">
        <f>ROUND((SUM(BF123:BF187)),  2)</f>
        <v>0</v>
      </c>
      <c r="G32" s="89"/>
      <c r="H32" s="89"/>
      <c r="I32" s="107">
        <v>0.12</v>
      </c>
      <c r="J32" s="106">
        <f>ROUND(((SUM(BF123:BF187))*I32),  2)</f>
        <v>0</v>
      </c>
      <c r="K32" s="89"/>
      <c r="L32" s="92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</row>
    <row r="33" spans="1:31" s="93" customFormat="1" ht="14.45" hidden="1" customHeight="1" x14ac:dyDescent="0.2">
      <c r="A33" s="89"/>
      <c r="B33" s="90"/>
      <c r="C33" s="89"/>
      <c r="D33" s="89"/>
      <c r="E33" s="91" t="s">
        <v>45</v>
      </c>
      <c r="F33" s="106">
        <f>ROUND((SUM(BG123:BG187)),  2)</f>
        <v>0</v>
      </c>
      <c r="G33" s="89"/>
      <c r="H33" s="89"/>
      <c r="I33" s="107">
        <v>0.21</v>
      </c>
      <c r="J33" s="106">
        <f>0</f>
        <v>0</v>
      </c>
      <c r="K33" s="89"/>
      <c r="L33" s="92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</row>
    <row r="34" spans="1:31" s="93" customFormat="1" ht="14.45" hidden="1" customHeight="1" x14ac:dyDescent="0.2">
      <c r="A34" s="89"/>
      <c r="B34" s="90"/>
      <c r="C34" s="89"/>
      <c r="D34" s="89"/>
      <c r="E34" s="91" t="s">
        <v>46</v>
      </c>
      <c r="F34" s="106">
        <f>ROUND((SUM(BH123:BH187)),  2)</f>
        <v>0</v>
      </c>
      <c r="G34" s="89"/>
      <c r="H34" s="89"/>
      <c r="I34" s="107">
        <v>0.12</v>
      </c>
      <c r="J34" s="106">
        <f>0</f>
        <v>0</v>
      </c>
      <c r="K34" s="89"/>
      <c r="L34" s="92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</row>
    <row r="35" spans="1:31" s="93" customFormat="1" ht="14.45" hidden="1" customHeight="1" x14ac:dyDescent="0.2">
      <c r="A35" s="89"/>
      <c r="B35" s="90"/>
      <c r="C35" s="89"/>
      <c r="D35" s="89"/>
      <c r="E35" s="91" t="s">
        <v>47</v>
      </c>
      <c r="F35" s="106">
        <f>ROUND((SUM(BI123:BI187)),  2)</f>
        <v>0</v>
      </c>
      <c r="G35" s="89"/>
      <c r="H35" s="89"/>
      <c r="I35" s="107">
        <v>0</v>
      </c>
      <c r="J35" s="106">
        <f>0</f>
        <v>0</v>
      </c>
      <c r="K35" s="89"/>
      <c r="L35" s="92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</row>
    <row r="36" spans="1:31" s="93" customFormat="1" ht="6.95" customHeight="1" x14ac:dyDescent="0.2">
      <c r="A36" s="89"/>
      <c r="B36" s="90"/>
      <c r="C36" s="89"/>
      <c r="D36" s="89"/>
      <c r="E36" s="89"/>
      <c r="F36" s="89"/>
      <c r="G36" s="89"/>
      <c r="H36" s="89"/>
      <c r="I36" s="89"/>
      <c r="J36" s="89"/>
      <c r="K36" s="89"/>
      <c r="L36" s="92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</row>
    <row r="37" spans="1:31" s="93" customFormat="1" ht="25.35" customHeight="1" x14ac:dyDescent="0.2">
      <c r="A37" s="89"/>
      <c r="B37" s="90"/>
      <c r="C37" s="108"/>
      <c r="D37" s="109" t="s">
        <v>48</v>
      </c>
      <c r="E37" s="110"/>
      <c r="F37" s="110"/>
      <c r="G37" s="111" t="s">
        <v>49</v>
      </c>
      <c r="H37" s="112" t="s">
        <v>50</v>
      </c>
      <c r="I37" s="110"/>
      <c r="J37" s="113">
        <f>SUM(J28:J35)</f>
        <v>0</v>
      </c>
      <c r="K37" s="114"/>
      <c r="L37" s="92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</row>
    <row r="38" spans="1:31" s="93" customFormat="1" ht="14.45" customHeight="1" x14ac:dyDescent="0.2">
      <c r="A38" s="89"/>
      <c r="B38" s="90"/>
      <c r="C38" s="89"/>
      <c r="D38" s="89"/>
      <c r="E38" s="89"/>
      <c r="F38" s="89"/>
      <c r="G38" s="89"/>
      <c r="H38" s="89"/>
      <c r="I38" s="89"/>
      <c r="J38" s="89"/>
      <c r="K38" s="89"/>
      <c r="L38" s="92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</row>
    <row r="39" spans="1:31" ht="14.45" customHeight="1" x14ac:dyDescent="0.2">
      <c r="B39" s="86"/>
      <c r="L39" s="86"/>
    </row>
    <row r="40" spans="1:31" ht="14.45" customHeight="1" x14ac:dyDescent="0.2">
      <c r="B40" s="86"/>
      <c r="L40" s="86"/>
    </row>
    <row r="41" spans="1:31" ht="14.45" customHeight="1" x14ac:dyDescent="0.2">
      <c r="B41" s="86"/>
      <c r="L41" s="86"/>
    </row>
    <row r="42" spans="1:31" ht="14.45" customHeight="1" x14ac:dyDescent="0.2">
      <c r="B42" s="86"/>
      <c r="L42" s="86"/>
    </row>
    <row r="43" spans="1:31" ht="14.45" customHeight="1" x14ac:dyDescent="0.2">
      <c r="B43" s="86"/>
      <c r="L43" s="86"/>
    </row>
    <row r="44" spans="1:31" ht="14.45" customHeight="1" x14ac:dyDescent="0.2">
      <c r="B44" s="86"/>
      <c r="L44" s="86"/>
    </row>
    <row r="45" spans="1:31" ht="14.45" customHeight="1" x14ac:dyDescent="0.2">
      <c r="B45" s="86"/>
      <c r="L45" s="86"/>
    </row>
    <row r="46" spans="1:31" ht="14.45" customHeight="1" x14ac:dyDescent="0.2">
      <c r="B46" s="86"/>
      <c r="L46" s="86"/>
    </row>
    <row r="47" spans="1:31" ht="14.45" customHeight="1" x14ac:dyDescent="0.2">
      <c r="B47" s="86"/>
      <c r="L47" s="86"/>
    </row>
    <row r="48" spans="1:31" ht="14.45" customHeight="1" x14ac:dyDescent="0.2">
      <c r="B48" s="86"/>
      <c r="L48" s="86"/>
    </row>
    <row r="49" spans="1:31" ht="14.45" customHeight="1" x14ac:dyDescent="0.2">
      <c r="B49" s="86"/>
      <c r="L49" s="86"/>
    </row>
    <row r="50" spans="1:31" s="93" customFormat="1" ht="14.45" customHeight="1" x14ac:dyDescent="0.2">
      <c r="B50" s="92"/>
      <c r="D50" s="115" t="s">
        <v>51</v>
      </c>
      <c r="E50" s="116"/>
      <c r="F50" s="116"/>
      <c r="G50" s="115" t="s">
        <v>52</v>
      </c>
      <c r="H50" s="116"/>
      <c r="I50" s="116"/>
      <c r="J50" s="116"/>
      <c r="K50" s="116"/>
      <c r="L50" s="92"/>
    </row>
    <row r="51" spans="1:31" x14ac:dyDescent="0.2">
      <c r="B51" s="86"/>
      <c r="L51" s="86"/>
    </row>
    <row r="52" spans="1:31" x14ac:dyDescent="0.2">
      <c r="B52" s="86"/>
      <c r="L52" s="86"/>
    </row>
    <row r="53" spans="1:31" x14ac:dyDescent="0.2">
      <c r="B53" s="86"/>
      <c r="L53" s="86"/>
    </row>
    <row r="54" spans="1:31" x14ac:dyDescent="0.2">
      <c r="B54" s="86"/>
      <c r="L54" s="86"/>
    </row>
    <row r="55" spans="1:31" x14ac:dyDescent="0.2">
      <c r="B55" s="86"/>
      <c r="L55" s="86"/>
    </row>
    <row r="56" spans="1:31" x14ac:dyDescent="0.2">
      <c r="B56" s="86"/>
      <c r="L56" s="86"/>
    </row>
    <row r="57" spans="1:31" x14ac:dyDescent="0.2">
      <c r="B57" s="86"/>
      <c r="L57" s="86"/>
    </row>
    <row r="58" spans="1:31" x14ac:dyDescent="0.2">
      <c r="B58" s="86"/>
      <c r="L58" s="86"/>
    </row>
    <row r="59" spans="1:31" x14ac:dyDescent="0.2">
      <c r="B59" s="86"/>
      <c r="L59" s="86"/>
    </row>
    <row r="60" spans="1:31" x14ac:dyDescent="0.2">
      <c r="B60" s="86"/>
      <c r="L60" s="86"/>
    </row>
    <row r="61" spans="1:31" s="93" customFormat="1" ht="12.75" x14ac:dyDescent="0.2">
      <c r="A61" s="89"/>
      <c r="B61" s="90"/>
      <c r="C61" s="89"/>
      <c r="D61" s="117" t="s">
        <v>53</v>
      </c>
      <c r="E61" s="118"/>
      <c r="F61" s="119" t="s">
        <v>54</v>
      </c>
      <c r="G61" s="117" t="s">
        <v>53</v>
      </c>
      <c r="H61" s="118"/>
      <c r="I61" s="118"/>
      <c r="J61" s="120" t="s">
        <v>54</v>
      </c>
      <c r="K61" s="118"/>
      <c r="L61" s="92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</row>
    <row r="62" spans="1:31" x14ac:dyDescent="0.2">
      <c r="B62" s="86"/>
      <c r="L62" s="86"/>
    </row>
    <row r="63" spans="1:31" x14ac:dyDescent="0.2">
      <c r="B63" s="86"/>
      <c r="L63" s="86"/>
    </row>
    <row r="64" spans="1:31" x14ac:dyDescent="0.2">
      <c r="B64" s="86"/>
      <c r="L64" s="86"/>
    </row>
    <row r="65" spans="1:31" s="93" customFormat="1" ht="12.75" x14ac:dyDescent="0.2">
      <c r="A65" s="89"/>
      <c r="B65" s="90"/>
      <c r="C65" s="89"/>
      <c r="D65" s="115" t="s">
        <v>55</v>
      </c>
      <c r="E65" s="121"/>
      <c r="F65" s="121"/>
      <c r="G65" s="115" t="s">
        <v>56</v>
      </c>
      <c r="H65" s="121"/>
      <c r="I65" s="121"/>
      <c r="J65" s="121"/>
      <c r="K65" s="121"/>
      <c r="L65" s="92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</row>
    <row r="66" spans="1:31" x14ac:dyDescent="0.2">
      <c r="B66" s="86"/>
      <c r="L66" s="86"/>
    </row>
    <row r="67" spans="1:31" x14ac:dyDescent="0.2">
      <c r="B67" s="86"/>
      <c r="L67" s="86"/>
    </row>
    <row r="68" spans="1:31" x14ac:dyDescent="0.2">
      <c r="B68" s="86"/>
      <c r="L68" s="86"/>
    </row>
    <row r="69" spans="1:31" x14ac:dyDescent="0.2">
      <c r="B69" s="86"/>
      <c r="L69" s="86"/>
    </row>
    <row r="70" spans="1:31" x14ac:dyDescent="0.2">
      <c r="B70" s="86"/>
      <c r="L70" s="86"/>
    </row>
    <row r="71" spans="1:31" x14ac:dyDescent="0.2">
      <c r="B71" s="86"/>
      <c r="L71" s="86"/>
    </row>
    <row r="72" spans="1:31" x14ac:dyDescent="0.2">
      <c r="B72" s="86"/>
      <c r="L72" s="86"/>
    </row>
    <row r="73" spans="1:31" x14ac:dyDescent="0.2">
      <c r="B73" s="86"/>
      <c r="L73" s="86"/>
    </row>
    <row r="74" spans="1:31" x14ac:dyDescent="0.2">
      <c r="B74" s="86"/>
      <c r="L74" s="86"/>
    </row>
    <row r="75" spans="1:31" x14ac:dyDescent="0.2">
      <c r="B75" s="86"/>
      <c r="L75" s="86"/>
    </row>
    <row r="76" spans="1:31" s="93" customFormat="1" ht="12.75" x14ac:dyDescent="0.2">
      <c r="A76" s="89"/>
      <c r="B76" s="90"/>
      <c r="C76" s="89"/>
      <c r="D76" s="117" t="s">
        <v>53</v>
      </c>
      <c r="E76" s="118"/>
      <c r="F76" s="119" t="s">
        <v>54</v>
      </c>
      <c r="G76" s="117" t="s">
        <v>53</v>
      </c>
      <c r="H76" s="118"/>
      <c r="I76" s="118"/>
      <c r="J76" s="120" t="s">
        <v>54</v>
      </c>
      <c r="K76" s="118"/>
      <c r="L76" s="92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</row>
    <row r="77" spans="1:31" s="93" customFormat="1" ht="14.45" customHeight="1" x14ac:dyDescent="0.2">
      <c r="A77" s="89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92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</row>
    <row r="81" spans="1:47" s="93" customFormat="1" ht="6.95" customHeight="1" x14ac:dyDescent="0.2">
      <c r="A81" s="89"/>
      <c r="B81" s="124"/>
      <c r="C81" s="125"/>
      <c r="D81" s="125"/>
      <c r="E81" s="125"/>
      <c r="F81" s="125"/>
      <c r="G81" s="125"/>
      <c r="H81" s="125"/>
      <c r="I81" s="125"/>
      <c r="J81" s="125"/>
      <c r="K81" s="125"/>
      <c r="L81" s="92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</row>
    <row r="82" spans="1:47" s="93" customFormat="1" ht="24.95" customHeight="1" x14ac:dyDescent="0.2">
      <c r="A82" s="89"/>
      <c r="B82" s="90"/>
      <c r="C82" s="87" t="s">
        <v>87</v>
      </c>
      <c r="D82" s="89"/>
      <c r="E82" s="89"/>
      <c r="F82" s="89"/>
      <c r="G82" s="89"/>
      <c r="H82" s="89"/>
      <c r="I82" s="89"/>
      <c r="J82" s="89"/>
      <c r="K82" s="89"/>
      <c r="L82" s="92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</row>
    <row r="83" spans="1:47" s="93" customFormat="1" ht="6.95" customHeight="1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92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</row>
    <row r="84" spans="1:47" s="93" customFormat="1" ht="12" customHeight="1" x14ac:dyDescent="0.2">
      <c r="A84" s="89"/>
      <c r="B84" s="90"/>
      <c r="C84" s="91" t="s">
        <v>16</v>
      </c>
      <c r="D84" s="89"/>
      <c r="E84" s="89"/>
      <c r="F84" s="89"/>
      <c r="G84" s="89"/>
      <c r="H84" s="89"/>
      <c r="I84" s="89"/>
      <c r="J84" s="89"/>
      <c r="K84" s="89"/>
      <c r="L84" s="92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</row>
    <row r="85" spans="1:47" s="93" customFormat="1" ht="16.5" customHeight="1" x14ac:dyDescent="0.2">
      <c r="A85" s="89"/>
      <c r="B85" s="90"/>
      <c r="C85" s="89"/>
      <c r="D85" s="89"/>
      <c r="E85" s="256" t="str">
        <f>E7</f>
        <v>Oprava vodovodní přípojky pro objekt TO v žst. Nymburk</v>
      </c>
      <c r="F85" s="257"/>
      <c r="G85" s="257"/>
      <c r="H85" s="257"/>
      <c r="I85" s="89"/>
      <c r="J85" s="89"/>
      <c r="K85" s="89"/>
      <c r="L85" s="92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</row>
    <row r="86" spans="1:47" s="93" customFormat="1" ht="6.95" customHeight="1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92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</row>
    <row r="87" spans="1:47" s="93" customFormat="1" ht="12" customHeight="1" x14ac:dyDescent="0.2">
      <c r="A87" s="89"/>
      <c r="B87" s="90"/>
      <c r="C87" s="91" t="s">
        <v>20</v>
      </c>
      <c r="D87" s="89"/>
      <c r="E87" s="89"/>
      <c r="F87" s="94" t="str">
        <f>F10</f>
        <v>Nymburk</v>
      </c>
      <c r="G87" s="89"/>
      <c r="H87" s="89"/>
      <c r="I87" s="91" t="s">
        <v>22</v>
      </c>
      <c r="J87" s="95" t="str">
        <f>IF(J10="","",J10)</f>
        <v>6. 6. 2024</v>
      </c>
      <c r="K87" s="89"/>
      <c r="L87" s="92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</row>
    <row r="88" spans="1:47" s="93" customFormat="1" ht="6.95" customHeight="1" x14ac:dyDescent="0.2">
      <c r="A88" s="89"/>
      <c r="B88" s="90"/>
      <c r="C88" s="89"/>
      <c r="D88" s="89"/>
      <c r="E88" s="89"/>
      <c r="F88" s="89"/>
      <c r="G88" s="89"/>
      <c r="H88" s="89"/>
      <c r="I88" s="89"/>
      <c r="J88" s="89"/>
      <c r="K88" s="89"/>
      <c r="L88" s="92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</row>
    <row r="89" spans="1:47" s="93" customFormat="1" ht="15.2" customHeight="1" x14ac:dyDescent="0.2">
      <c r="A89" s="89"/>
      <c r="B89" s="90"/>
      <c r="C89" s="91" t="s">
        <v>24</v>
      </c>
      <c r="D89" s="89"/>
      <c r="E89" s="89"/>
      <c r="F89" s="94" t="str">
        <f>E13</f>
        <v>Správa železnic, státní organizace</v>
      </c>
      <c r="G89" s="89"/>
      <c r="H89" s="89"/>
      <c r="I89" s="91" t="s">
        <v>32</v>
      </c>
      <c r="J89" s="126" t="str">
        <f>E19</f>
        <v xml:space="preserve"> </v>
      </c>
      <c r="K89" s="89"/>
      <c r="L89" s="92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</row>
    <row r="90" spans="1:47" s="93" customFormat="1" ht="15.2" customHeight="1" x14ac:dyDescent="0.2">
      <c r="A90" s="89"/>
      <c r="B90" s="90"/>
      <c r="C90" s="91" t="s">
        <v>30</v>
      </c>
      <c r="D90" s="89"/>
      <c r="E90" s="89"/>
      <c r="F90" s="94" t="str">
        <f>IF(E16="","",E16)</f>
        <v>Vyplň údaj</v>
      </c>
      <c r="G90" s="89"/>
      <c r="H90" s="89"/>
      <c r="I90" s="91" t="s">
        <v>35</v>
      </c>
      <c r="J90" s="126" t="str">
        <f>E22</f>
        <v>L. Malý</v>
      </c>
      <c r="K90" s="89"/>
      <c r="L90" s="92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</row>
    <row r="91" spans="1:47" s="93" customFormat="1" ht="10.35" customHeight="1" x14ac:dyDescent="0.2">
      <c r="A91" s="89"/>
      <c r="B91" s="90"/>
      <c r="C91" s="89"/>
      <c r="D91" s="89"/>
      <c r="E91" s="89"/>
      <c r="F91" s="89"/>
      <c r="G91" s="89"/>
      <c r="H91" s="89"/>
      <c r="I91" s="89"/>
      <c r="J91" s="89"/>
      <c r="K91" s="89"/>
      <c r="L91" s="92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</row>
    <row r="92" spans="1:47" s="93" customFormat="1" ht="29.25" customHeight="1" x14ac:dyDescent="0.2">
      <c r="A92" s="89"/>
      <c r="B92" s="90"/>
      <c r="C92" s="127" t="s">
        <v>88</v>
      </c>
      <c r="D92" s="108"/>
      <c r="E92" s="108"/>
      <c r="F92" s="108"/>
      <c r="G92" s="108"/>
      <c r="H92" s="108"/>
      <c r="I92" s="108"/>
      <c r="J92" s="128" t="s">
        <v>89</v>
      </c>
      <c r="K92" s="108"/>
      <c r="L92" s="92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</row>
    <row r="93" spans="1:47" s="93" customFormat="1" ht="10.35" customHeight="1" x14ac:dyDescent="0.2">
      <c r="A93" s="89"/>
      <c r="B93" s="90"/>
      <c r="C93" s="89"/>
      <c r="D93" s="89"/>
      <c r="E93" s="89"/>
      <c r="F93" s="89"/>
      <c r="G93" s="89"/>
      <c r="H93" s="89"/>
      <c r="I93" s="89"/>
      <c r="J93" s="89"/>
      <c r="K93" s="89"/>
      <c r="L93" s="92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</row>
    <row r="94" spans="1:47" s="93" customFormat="1" ht="22.9" customHeight="1" x14ac:dyDescent="0.2">
      <c r="A94" s="89"/>
      <c r="B94" s="90"/>
      <c r="C94" s="129" t="s">
        <v>90</v>
      </c>
      <c r="D94" s="89"/>
      <c r="E94" s="89"/>
      <c r="F94" s="89"/>
      <c r="G94" s="89"/>
      <c r="H94" s="89"/>
      <c r="I94" s="89"/>
      <c r="J94" s="103">
        <f>J123</f>
        <v>0</v>
      </c>
      <c r="K94" s="89"/>
      <c r="L94" s="92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U94" s="83" t="s">
        <v>91</v>
      </c>
    </row>
    <row r="95" spans="1:47" s="130" customFormat="1" ht="24.95" customHeight="1" x14ac:dyDescent="0.2">
      <c r="B95" s="131"/>
      <c r="D95" s="132" t="s">
        <v>92</v>
      </c>
      <c r="E95" s="133"/>
      <c r="F95" s="133"/>
      <c r="G95" s="133"/>
      <c r="H95" s="133"/>
      <c r="I95" s="133"/>
      <c r="J95" s="134">
        <f>J124</f>
        <v>0</v>
      </c>
      <c r="L95" s="131"/>
    </row>
    <row r="96" spans="1:47" s="135" customFormat="1" ht="19.899999999999999" customHeight="1" x14ac:dyDescent="0.2">
      <c r="B96" s="136"/>
      <c r="D96" s="137" t="s">
        <v>93</v>
      </c>
      <c r="E96" s="138"/>
      <c r="F96" s="138"/>
      <c r="G96" s="138"/>
      <c r="H96" s="138"/>
      <c r="I96" s="138"/>
      <c r="J96" s="139">
        <f>J125</f>
        <v>0</v>
      </c>
      <c r="L96" s="136"/>
    </row>
    <row r="97" spans="1:31" s="135" customFormat="1" ht="19.899999999999999" customHeight="1" x14ac:dyDescent="0.2">
      <c r="B97" s="136"/>
      <c r="D97" s="137" t="s">
        <v>94</v>
      </c>
      <c r="E97" s="138"/>
      <c r="F97" s="138"/>
      <c r="G97" s="138"/>
      <c r="H97" s="138"/>
      <c r="I97" s="138"/>
      <c r="J97" s="139">
        <f>J158</f>
        <v>0</v>
      </c>
      <c r="L97" s="136"/>
    </row>
    <row r="98" spans="1:31" s="135" customFormat="1" ht="19.899999999999999" customHeight="1" x14ac:dyDescent="0.2">
      <c r="B98" s="136"/>
      <c r="D98" s="137" t="s">
        <v>95</v>
      </c>
      <c r="E98" s="138"/>
      <c r="F98" s="138"/>
      <c r="G98" s="138"/>
      <c r="H98" s="138"/>
      <c r="I98" s="138"/>
      <c r="J98" s="139">
        <f>J161</f>
        <v>0</v>
      </c>
      <c r="L98" s="136"/>
    </row>
    <row r="99" spans="1:31" s="135" customFormat="1" ht="19.899999999999999" customHeight="1" x14ac:dyDescent="0.2">
      <c r="B99" s="136"/>
      <c r="D99" s="137" t="s">
        <v>96</v>
      </c>
      <c r="E99" s="138"/>
      <c r="F99" s="138"/>
      <c r="G99" s="138"/>
      <c r="H99" s="138"/>
      <c r="I99" s="138"/>
      <c r="J99" s="139">
        <f>J169</f>
        <v>0</v>
      </c>
      <c r="L99" s="136"/>
    </row>
    <row r="100" spans="1:31" s="130" customFormat="1" ht="24.95" customHeight="1" x14ac:dyDescent="0.2">
      <c r="B100" s="131"/>
      <c r="D100" s="132" t="s">
        <v>97</v>
      </c>
      <c r="E100" s="133"/>
      <c r="F100" s="133"/>
      <c r="G100" s="133"/>
      <c r="H100" s="133"/>
      <c r="I100" s="133"/>
      <c r="J100" s="134">
        <f>J174</f>
        <v>0</v>
      </c>
      <c r="L100" s="131"/>
    </row>
    <row r="101" spans="1:31" s="130" customFormat="1" ht="24.95" customHeight="1" x14ac:dyDescent="0.2">
      <c r="B101" s="131"/>
      <c r="D101" s="132" t="s">
        <v>98</v>
      </c>
      <c r="E101" s="133"/>
      <c r="F101" s="133"/>
      <c r="G101" s="133"/>
      <c r="H101" s="133"/>
      <c r="I101" s="133"/>
      <c r="J101" s="134">
        <f>J177</f>
        <v>0</v>
      </c>
      <c r="L101" s="131"/>
    </row>
    <row r="102" spans="1:31" s="135" customFormat="1" ht="19.899999999999999" customHeight="1" x14ac:dyDescent="0.2">
      <c r="B102" s="136"/>
      <c r="D102" s="137" t="s">
        <v>99</v>
      </c>
      <c r="E102" s="138"/>
      <c r="F102" s="138"/>
      <c r="G102" s="138"/>
      <c r="H102" s="138"/>
      <c r="I102" s="138"/>
      <c r="J102" s="139">
        <f>J178</f>
        <v>0</v>
      </c>
      <c r="L102" s="136"/>
    </row>
    <row r="103" spans="1:31" s="135" customFormat="1" ht="19.899999999999999" customHeight="1" x14ac:dyDescent="0.2">
      <c r="B103" s="136"/>
      <c r="D103" s="137" t="s">
        <v>100</v>
      </c>
      <c r="E103" s="138"/>
      <c r="F103" s="138"/>
      <c r="G103" s="138"/>
      <c r="H103" s="138"/>
      <c r="I103" s="138"/>
      <c r="J103" s="139">
        <f>J180</f>
        <v>0</v>
      </c>
      <c r="L103" s="136"/>
    </row>
    <row r="104" spans="1:31" s="135" customFormat="1" ht="19.899999999999999" customHeight="1" x14ac:dyDescent="0.2">
      <c r="B104" s="136"/>
      <c r="D104" s="137" t="s">
        <v>101</v>
      </c>
      <c r="E104" s="138"/>
      <c r="F104" s="138"/>
      <c r="G104" s="138"/>
      <c r="H104" s="138"/>
      <c r="I104" s="138"/>
      <c r="J104" s="139">
        <f>J183</f>
        <v>0</v>
      </c>
      <c r="L104" s="136"/>
    </row>
    <row r="105" spans="1:31" s="135" customFormat="1" ht="19.899999999999999" customHeight="1" x14ac:dyDescent="0.2">
      <c r="B105" s="136"/>
      <c r="D105" s="137" t="s">
        <v>102</v>
      </c>
      <c r="E105" s="138"/>
      <c r="F105" s="138"/>
      <c r="G105" s="138"/>
      <c r="H105" s="138"/>
      <c r="I105" s="138"/>
      <c r="J105" s="139">
        <f>J185</f>
        <v>0</v>
      </c>
      <c r="L105" s="136"/>
    </row>
    <row r="106" spans="1:31" s="93" customFormat="1" ht="21.75" customHeight="1" x14ac:dyDescent="0.2">
      <c r="A106" s="89"/>
      <c r="B106" s="90"/>
      <c r="C106" s="89"/>
      <c r="D106" s="89"/>
      <c r="E106" s="89"/>
      <c r="F106" s="89"/>
      <c r="G106" s="89"/>
      <c r="H106" s="89"/>
      <c r="I106" s="89"/>
      <c r="J106" s="89"/>
      <c r="K106" s="89"/>
      <c r="L106" s="92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</row>
    <row r="107" spans="1:31" s="93" customFormat="1" ht="6.95" customHeight="1" x14ac:dyDescent="0.2">
      <c r="A107" s="89"/>
      <c r="B107" s="122"/>
      <c r="C107" s="123"/>
      <c r="D107" s="123"/>
      <c r="E107" s="123"/>
      <c r="F107" s="123"/>
      <c r="G107" s="123"/>
      <c r="H107" s="123"/>
      <c r="I107" s="123"/>
      <c r="J107" s="123"/>
      <c r="K107" s="123"/>
      <c r="L107" s="92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</row>
    <row r="111" spans="1:31" s="93" customFormat="1" ht="6.95" customHeight="1" x14ac:dyDescent="0.2">
      <c r="A111" s="89"/>
      <c r="B111" s="124"/>
      <c r="C111" s="125"/>
      <c r="D111" s="125"/>
      <c r="E111" s="125"/>
      <c r="F111" s="125"/>
      <c r="G111" s="125"/>
      <c r="H111" s="125"/>
      <c r="I111" s="125"/>
      <c r="J111" s="125"/>
      <c r="K111" s="125"/>
      <c r="L111" s="92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</row>
    <row r="112" spans="1:31" s="93" customFormat="1" ht="24.95" customHeight="1" x14ac:dyDescent="0.2">
      <c r="A112" s="89"/>
      <c r="B112" s="90"/>
      <c r="C112" s="87" t="s">
        <v>103</v>
      </c>
      <c r="D112" s="89"/>
      <c r="E112" s="89"/>
      <c r="F112" s="89"/>
      <c r="G112" s="89"/>
      <c r="H112" s="89"/>
      <c r="I112" s="89"/>
      <c r="J112" s="89"/>
      <c r="K112" s="89"/>
      <c r="L112" s="92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</row>
    <row r="113" spans="1:65" s="93" customFormat="1" ht="6.95" customHeight="1" x14ac:dyDescent="0.2">
      <c r="A113" s="89"/>
      <c r="B113" s="90"/>
      <c r="C113" s="89"/>
      <c r="D113" s="89"/>
      <c r="E113" s="89"/>
      <c r="F113" s="89"/>
      <c r="G113" s="89"/>
      <c r="H113" s="89"/>
      <c r="I113" s="89"/>
      <c r="J113" s="89"/>
      <c r="K113" s="89"/>
      <c r="L113" s="92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</row>
    <row r="114" spans="1:65" s="93" customFormat="1" ht="12" customHeight="1" x14ac:dyDescent="0.2">
      <c r="A114" s="89"/>
      <c r="B114" s="90"/>
      <c r="C114" s="91" t="s">
        <v>16</v>
      </c>
      <c r="D114" s="89"/>
      <c r="E114" s="89"/>
      <c r="F114" s="89"/>
      <c r="G114" s="89"/>
      <c r="H114" s="89"/>
      <c r="I114" s="89"/>
      <c r="J114" s="89"/>
      <c r="K114" s="89"/>
      <c r="L114" s="92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</row>
    <row r="115" spans="1:65" s="93" customFormat="1" ht="16.5" customHeight="1" x14ac:dyDescent="0.2">
      <c r="A115" s="89"/>
      <c r="B115" s="90"/>
      <c r="C115" s="89"/>
      <c r="D115" s="89"/>
      <c r="E115" s="256" t="str">
        <f>E7</f>
        <v>Oprava vodovodní přípojky pro objekt TO v žst. Nymburk</v>
      </c>
      <c r="F115" s="257"/>
      <c r="G115" s="257"/>
      <c r="H115" s="257"/>
      <c r="I115" s="89"/>
      <c r="J115" s="89"/>
      <c r="K115" s="89"/>
      <c r="L115" s="92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</row>
    <row r="116" spans="1:65" s="93" customFormat="1" ht="6.95" customHeight="1" x14ac:dyDescent="0.2">
      <c r="A116" s="89"/>
      <c r="B116" s="90"/>
      <c r="C116" s="89"/>
      <c r="D116" s="89"/>
      <c r="E116" s="89"/>
      <c r="F116" s="89"/>
      <c r="G116" s="89"/>
      <c r="H116" s="89"/>
      <c r="I116" s="89"/>
      <c r="J116" s="89"/>
      <c r="K116" s="89"/>
      <c r="L116" s="92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</row>
    <row r="117" spans="1:65" s="93" customFormat="1" ht="12" customHeight="1" x14ac:dyDescent="0.2">
      <c r="A117" s="89"/>
      <c r="B117" s="90"/>
      <c r="C117" s="91" t="s">
        <v>20</v>
      </c>
      <c r="D117" s="89"/>
      <c r="E117" s="89"/>
      <c r="F117" s="94" t="str">
        <f>F10</f>
        <v>Nymburk</v>
      </c>
      <c r="G117" s="89"/>
      <c r="H117" s="89"/>
      <c r="I117" s="91" t="s">
        <v>22</v>
      </c>
      <c r="J117" s="95" t="str">
        <f>IF(J10="","",J10)</f>
        <v>6. 6. 2024</v>
      </c>
      <c r="K117" s="89"/>
      <c r="L117" s="92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</row>
    <row r="118" spans="1:65" s="93" customFormat="1" ht="6.95" customHeight="1" x14ac:dyDescent="0.2">
      <c r="A118" s="89"/>
      <c r="B118" s="90"/>
      <c r="C118" s="89"/>
      <c r="D118" s="89"/>
      <c r="E118" s="89"/>
      <c r="F118" s="89"/>
      <c r="G118" s="89"/>
      <c r="H118" s="89"/>
      <c r="I118" s="89"/>
      <c r="J118" s="89"/>
      <c r="K118" s="89"/>
      <c r="L118" s="92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</row>
    <row r="119" spans="1:65" s="93" customFormat="1" ht="15.2" customHeight="1" x14ac:dyDescent="0.2">
      <c r="A119" s="89"/>
      <c r="B119" s="90"/>
      <c r="C119" s="91" t="s">
        <v>24</v>
      </c>
      <c r="D119" s="89"/>
      <c r="E119" s="89"/>
      <c r="F119" s="94" t="str">
        <f>E13</f>
        <v>Správa železnic, státní organizace</v>
      </c>
      <c r="G119" s="89"/>
      <c r="H119" s="89"/>
      <c r="I119" s="91" t="s">
        <v>32</v>
      </c>
      <c r="J119" s="126" t="str">
        <f>E19</f>
        <v xml:space="preserve"> </v>
      </c>
      <c r="K119" s="89"/>
      <c r="L119" s="92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</row>
    <row r="120" spans="1:65" s="93" customFormat="1" ht="15.2" customHeight="1" x14ac:dyDescent="0.2">
      <c r="A120" s="89"/>
      <c r="B120" s="90"/>
      <c r="C120" s="91" t="s">
        <v>30</v>
      </c>
      <c r="D120" s="89"/>
      <c r="E120" s="89"/>
      <c r="F120" s="94" t="str">
        <f>IF(E16="","",E16)</f>
        <v>Vyplň údaj</v>
      </c>
      <c r="G120" s="89"/>
      <c r="H120" s="89"/>
      <c r="I120" s="91" t="s">
        <v>35</v>
      </c>
      <c r="J120" s="126" t="str">
        <f>E22</f>
        <v>L. Malý</v>
      </c>
      <c r="K120" s="89"/>
      <c r="L120" s="92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</row>
    <row r="121" spans="1:65" s="93" customFormat="1" ht="10.35" customHeight="1" x14ac:dyDescent="0.2">
      <c r="A121" s="89"/>
      <c r="B121" s="90"/>
      <c r="C121" s="89"/>
      <c r="D121" s="89"/>
      <c r="E121" s="89"/>
      <c r="F121" s="89"/>
      <c r="G121" s="89"/>
      <c r="H121" s="89"/>
      <c r="I121" s="89"/>
      <c r="J121" s="89"/>
      <c r="K121" s="89"/>
      <c r="L121" s="92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</row>
    <row r="122" spans="1:65" s="149" customFormat="1" ht="29.25" customHeight="1" x14ac:dyDescent="0.2">
      <c r="A122" s="140"/>
      <c r="B122" s="141"/>
      <c r="C122" s="142" t="s">
        <v>104</v>
      </c>
      <c r="D122" s="143" t="s">
        <v>63</v>
      </c>
      <c r="E122" s="143" t="s">
        <v>59</v>
      </c>
      <c r="F122" s="143" t="s">
        <v>60</v>
      </c>
      <c r="G122" s="143" t="s">
        <v>105</v>
      </c>
      <c r="H122" s="143" t="s">
        <v>106</v>
      </c>
      <c r="I122" s="143" t="s">
        <v>107</v>
      </c>
      <c r="J122" s="143" t="s">
        <v>89</v>
      </c>
      <c r="K122" s="144" t="s">
        <v>108</v>
      </c>
      <c r="L122" s="145"/>
      <c r="M122" s="146" t="s">
        <v>1</v>
      </c>
      <c r="N122" s="147" t="s">
        <v>42</v>
      </c>
      <c r="O122" s="147" t="s">
        <v>109</v>
      </c>
      <c r="P122" s="147" t="s">
        <v>110</v>
      </c>
      <c r="Q122" s="147" t="s">
        <v>111</v>
      </c>
      <c r="R122" s="147" t="s">
        <v>112</v>
      </c>
      <c r="S122" s="147" t="s">
        <v>113</v>
      </c>
      <c r="T122" s="148" t="s">
        <v>114</v>
      </c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</row>
    <row r="123" spans="1:65" s="93" customFormat="1" ht="22.9" customHeight="1" x14ac:dyDescent="0.25">
      <c r="A123" s="89"/>
      <c r="B123" s="90"/>
      <c r="C123" s="150" t="s">
        <v>115</v>
      </c>
      <c r="D123" s="89"/>
      <c r="E123" s="89"/>
      <c r="F123" s="89"/>
      <c r="G123" s="89"/>
      <c r="H123" s="89"/>
      <c r="I123" s="89"/>
      <c r="J123" s="151">
        <f>BK123</f>
        <v>0</v>
      </c>
      <c r="K123" s="89"/>
      <c r="L123" s="90"/>
      <c r="M123" s="152"/>
      <c r="N123" s="153"/>
      <c r="O123" s="101"/>
      <c r="P123" s="154">
        <f>P124+P174+P177</f>
        <v>0</v>
      </c>
      <c r="Q123" s="101"/>
      <c r="R123" s="154">
        <f>R124+R174+R177</f>
        <v>9.9074359999999988</v>
      </c>
      <c r="S123" s="101"/>
      <c r="T123" s="155">
        <f>T124+T174+T177</f>
        <v>0</v>
      </c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T123" s="83" t="s">
        <v>77</v>
      </c>
      <c r="AU123" s="83" t="s">
        <v>91</v>
      </c>
      <c r="BK123" s="156">
        <f>BK124+BK174+BK177</f>
        <v>0</v>
      </c>
    </row>
    <row r="124" spans="1:65" s="157" customFormat="1" ht="25.9" customHeight="1" x14ac:dyDescent="0.2">
      <c r="B124" s="158"/>
      <c r="D124" s="159" t="s">
        <v>77</v>
      </c>
      <c r="E124" s="160" t="s">
        <v>116</v>
      </c>
      <c r="F124" s="160" t="s">
        <v>117</v>
      </c>
      <c r="J124" s="161">
        <f>BK124</f>
        <v>0</v>
      </c>
      <c r="L124" s="158"/>
      <c r="M124" s="162"/>
      <c r="N124" s="163"/>
      <c r="O124" s="163"/>
      <c r="P124" s="164">
        <f>P125+P158+P161+P169</f>
        <v>0</v>
      </c>
      <c r="Q124" s="163"/>
      <c r="R124" s="164">
        <f>R125+R158+R161+R169</f>
        <v>9.9074359999999988</v>
      </c>
      <c r="S124" s="163"/>
      <c r="T124" s="165">
        <f>T125+T158+T161+T169</f>
        <v>0</v>
      </c>
      <c r="AR124" s="159" t="s">
        <v>83</v>
      </c>
      <c r="AT124" s="166" t="s">
        <v>77</v>
      </c>
      <c r="AU124" s="166" t="s">
        <v>78</v>
      </c>
      <c r="AY124" s="159" t="s">
        <v>118</v>
      </c>
      <c r="BK124" s="167">
        <f>BK125+BK158+BK161+BK169</f>
        <v>0</v>
      </c>
    </row>
    <row r="125" spans="1:65" s="157" customFormat="1" ht="22.9" customHeight="1" x14ac:dyDescent="0.2">
      <c r="B125" s="158"/>
      <c r="D125" s="159" t="s">
        <v>77</v>
      </c>
      <c r="E125" s="168" t="s">
        <v>83</v>
      </c>
      <c r="F125" s="168" t="s">
        <v>119</v>
      </c>
      <c r="J125" s="169">
        <f>BK125</f>
        <v>0</v>
      </c>
      <c r="L125" s="158"/>
      <c r="M125" s="162"/>
      <c r="N125" s="163"/>
      <c r="O125" s="163"/>
      <c r="P125" s="164">
        <f>SUM(P126:P157)</f>
        <v>0</v>
      </c>
      <c r="Q125" s="163"/>
      <c r="R125" s="164">
        <f>SUM(R126:R157)</f>
        <v>9.7677599999999991</v>
      </c>
      <c r="S125" s="163"/>
      <c r="T125" s="165">
        <f>SUM(T126:T157)</f>
        <v>0</v>
      </c>
      <c r="AR125" s="159" t="s">
        <v>83</v>
      </c>
      <c r="AT125" s="166" t="s">
        <v>77</v>
      </c>
      <c r="AU125" s="166" t="s">
        <v>83</v>
      </c>
      <c r="AY125" s="159" t="s">
        <v>118</v>
      </c>
      <c r="BK125" s="167">
        <f>SUM(BK126:BK157)</f>
        <v>0</v>
      </c>
    </row>
    <row r="126" spans="1:65" s="93" customFormat="1" ht="24.2" customHeight="1" x14ac:dyDescent="0.2">
      <c r="A126" s="89"/>
      <c r="B126" s="90"/>
      <c r="C126" s="170" t="s">
        <v>83</v>
      </c>
      <c r="D126" s="170" t="s">
        <v>120</v>
      </c>
      <c r="E126" s="171" t="s">
        <v>121</v>
      </c>
      <c r="F126" s="172" t="s">
        <v>122</v>
      </c>
      <c r="G126" s="173" t="s">
        <v>123</v>
      </c>
      <c r="H126" s="174">
        <v>24</v>
      </c>
      <c r="I126" s="77"/>
      <c r="J126" s="175">
        <f>ROUND(I126*H126,2)</f>
        <v>0</v>
      </c>
      <c r="K126" s="172" t="s">
        <v>124</v>
      </c>
      <c r="L126" s="90"/>
      <c r="M126" s="176" t="s">
        <v>1</v>
      </c>
      <c r="N126" s="177" t="s">
        <v>43</v>
      </c>
      <c r="O126" s="178"/>
      <c r="P126" s="179">
        <f>O126*H126</f>
        <v>0</v>
      </c>
      <c r="Q126" s="179">
        <v>1E-4</v>
      </c>
      <c r="R126" s="179">
        <f>Q126*H126</f>
        <v>2.4000000000000002E-3</v>
      </c>
      <c r="S126" s="179">
        <v>0</v>
      </c>
      <c r="T126" s="180">
        <f>S126*H126</f>
        <v>0</v>
      </c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R126" s="181" t="s">
        <v>125</v>
      </c>
      <c r="AT126" s="181" t="s">
        <v>120</v>
      </c>
      <c r="AU126" s="181" t="s">
        <v>85</v>
      </c>
      <c r="AY126" s="83" t="s">
        <v>118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83" t="s">
        <v>83</v>
      </c>
      <c r="BK126" s="182">
        <f>ROUND(I126*H126,2)</f>
        <v>0</v>
      </c>
      <c r="BL126" s="83" t="s">
        <v>125</v>
      </c>
      <c r="BM126" s="181" t="s">
        <v>126</v>
      </c>
    </row>
    <row r="127" spans="1:65" s="183" customFormat="1" x14ac:dyDescent="0.2">
      <c r="B127" s="184"/>
      <c r="D127" s="185" t="s">
        <v>127</v>
      </c>
      <c r="E127" s="186" t="s">
        <v>1</v>
      </c>
      <c r="F127" s="187" t="s">
        <v>128</v>
      </c>
      <c r="H127" s="188">
        <v>24</v>
      </c>
      <c r="I127" s="78"/>
      <c r="L127" s="184"/>
      <c r="M127" s="189"/>
      <c r="N127" s="190"/>
      <c r="O127" s="190"/>
      <c r="P127" s="190"/>
      <c r="Q127" s="190"/>
      <c r="R127" s="190"/>
      <c r="S127" s="190"/>
      <c r="T127" s="191"/>
      <c r="AT127" s="186" t="s">
        <v>127</v>
      </c>
      <c r="AU127" s="186" t="s">
        <v>85</v>
      </c>
      <c r="AV127" s="183" t="s">
        <v>85</v>
      </c>
      <c r="AW127" s="183" t="s">
        <v>34</v>
      </c>
      <c r="AX127" s="183" t="s">
        <v>78</v>
      </c>
      <c r="AY127" s="186" t="s">
        <v>118</v>
      </c>
    </row>
    <row r="128" spans="1:65" s="192" customFormat="1" x14ac:dyDescent="0.2">
      <c r="B128" s="193"/>
      <c r="D128" s="185" t="s">
        <v>127</v>
      </c>
      <c r="E128" s="194" t="s">
        <v>1</v>
      </c>
      <c r="F128" s="195" t="s">
        <v>129</v>
      </c>
      <c r="H128" s="196">
        <v>24</v>
      </c>
      <c r="I128" s="79"/>
      <c r="L128" s="193"/>
      <c r="M128" s="197"/>
      <c r="N128" s="198"/>
      <c r="O128" s="198"/>
      <c r="P128" s="198"/>
      <c r="Q128" s="198"/>
      <c r="R128" s="198"/>
      <c r="S128" s="198"/>
      <c r="T128" s="199"/>
      <c r="AT128" s="194" t="s">
        <v>127</v>
      </c>
      <c r="AU128" s="194" t="s">
        <v>85</v>
      </c>
      <c r="AV128" s="192" t="s">
        <v>125</v>
      </c>
      <c r="AW128" s="192" t="s">
        <v>34</v>
      </c>
      <c r="AX128" s="192" t="s">
        <v>83</v>
      </c>
      <c r="AY128" s="194" t="s">
        <v>118</v>
      </c>
    </row>
    <row r="129" spans="1:65" s="93" customFormat="1" ht="24.2" customHeight="1" x14ac:dyDescent="0.2">
      <c r="A129" s="89"/>
      <c r="B129" s="90"/>
      <c r="C129" s="170" t="s">
        <v>85</v>
      </c>
      <c r="D129" s="170" t="s">
        <v>120</v>
      </c>
      <c r="E129" s="171" t="s">
        <v>130</v>
      </c>
      <c r="F129" s="172" t="s">
        <v>131</v>
      </c>
      <c r="G129" s="173" t="s">
        <v>132</v>
      </c>
      <c r="H129" s="174">
        <v>5</v>
      </c>
      <c r="I129" s="77"/>
      <c r="J129" s="175">
        <f>ROUND(I129*H129,2)</f>
        <v>0</v>
      </c>
      <c r="K129" s="172" t="s">
        <v>124</v>
      </c>
      <c r="L129" s="90"/>
      <c r="M129" s="176" t="s">
        <v>1</v>
      </c>
      <c r="N129" s="177" t="s">
        <v>43</v>
      </c>
      <c r="O129" s="178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R129" s="181" t="s">
        <v>125</v>
      </c>
      <c r="AT129" s="181" t="s">
        <v>120</v>
      </c>
      <c r="AU129" s="181" t="s">
        <v>85</v>
      </c>
      <c r="AY129" s="83" t="s">
        <v>118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83" t="s">
        <v>83</v>
      </c>
      <c r="BK129" s="182">
        <f>ROUND(I129*H129,2)</f>
        <v>0</v>
      </c>
      <c r="BL129" s="83" t="s">
        <v>125</v>
      </c>
      <c r="BM129" s="181" t="s">
        <v>133</v>
      </c>
    </row>
    <row r="130" spans="1:65" s="183" customFormat="1" x14ac:dyDescent="0.2">
      <c r="B130" s="184"/>
      <c r="D130" s="185" t="s">
        <v>127</v>
      </c>
      <c r="E130" s="186" t="s">
        <v>1</v>
      </c>
      <c r="F130" s="187" t="s">
        <v>134</v>
      </c>
      <c r="H130" s="188">
        <v>5</v>
      </c>
      <c r="I130" s="78"/>
      <c r="L130" s="184"/>
      <c r="M130" s="189"/>
      <c r="N130" s="190"/>
      <c r="O130" s="190"/>
      <c r="P130" s="190"/>
      <c r="Q130" s="190"/>
      <c r="R130" s="190"/>
      <c r="S130" s="190"/>
      <c r="T130" s="191"/>
      <c r="AT130" s="186" t="s">
        <v>127</v>
      </c>
      <c r="AU130" s="186" t="s">
        <v>85</v>
      </c>
      <c r="AV130" s="183" t="s">
        <v>85</v>
      </c>
      <c r="AW130" s="183" t="s">
        <v>34</v>
      </c>
      <c r="AX130" s="183" t="s">
        <v>78</v>
      </c>
      <c r="AY130" s="186" t="s">
        <v>118</v>
      </c>
    </row>
    <row r="131" spans="1:65" s="192" customFormat="1" x14ac:dyDescent="0.2">
      <c r="B131" s="193"/>
      <c r="D131" s="185" t="s">
        <v>127</v>
      </c>
      <c r="E131" s="194" t="s">
        <v>1</v>
      </c>
      <c r="F131" s="195" t="s">
        <v>129</v>
      </c>
      <c r="H131" s="196">
        <v>5</v>
      </c>
      <c r="I131" s="79"/>
      <c r="L131" s="193"/>
      <c r="M131" s="197"/>
      <c r="N131" s="198"/>
      <c r="O131" s="198"/>
      <c r="P131" s="198"/>
      <c r="Q131" s="198"/>
      <c r="R131" s="198"/>
      <c r="S131" s="198"/>
      <c r="T131" s="199"/>
      <c r="AT131" s="194" t="s">
        <v>127</v>
      </c>
      <c r="AU131" s="194" t="s">
        <v>85</v>
      </c>
      <c r="AV131" s="192" t="s">
        <v>125</v>
      </c>
      <c r="AW131" s="192" t="s">
        <v>34</v>
      </c>
      <c r="AX131" s="192" t="s">
        <v>83</v>
      </c>
      <c r="AY131" s="194" t="s">
        <v>118</v>
      </c>
    </row>
    <row r="132" spans="1:65" s="93" customFormat="1" ht="24.2" customHeight="1" x14ac:dyDescent="0.2">
      <c r="A132" s="89"/>
      <c r="B132" s="90"/>
      <c r="C132" s="170" t="s">
        <v>135</v>
      </c>
      <c r="D132" s="170" t="s">
        <v>120</v>
      </c>
      <c r="E132" s="171" t="s">
        <v>136</v>
      </c>
      <c r="F132" s="172" t="s">
        <v>137</v>
      </c>
      <c r="G132" s="173" t="s">
        <v>138</v>
      </c>
      <c r="H132" s="174">
        <v>28.5</v>
      </c>
      <c r="I132" s="77"/>
      <c r="J132" s="175">
        <f>ROUND(I132*H132,2)</f>
        <v>0</v>
      </c>
      <c r="K132" s="172" t="s">
        <v>124</v>
      </c>
      <c r="L132" s="90"/>
      <c r="M132" s="176" t="s">
        <v>1</v>
      </c>
      <c r="N132" s="177" t="s">
        <v>43</v>
      </c>
      <c r="O132" s="178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R132" s="181" t="s">
        <v>125</v>
      </c>
      <c r="AT132" s="181" t="s">
        <v>120</v>
      </c>
      <c r="AU132" s="181" t="s">
        <v>85</v>
      </c>
      <c r="AY132" s="83" t="s">
        <v>118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83" t="s">
        <v>83</v>
      </c>
      <c r="BK132" s="182">
        <f>ROUND(I132*H132,2)</f>
        <v>0</v>
      </c>
      <c r="BL132" s="83" t="s">
        <v>125</v>
      </c>
      <c r="BM132" s="181" t="s">
        <v>139</v>
      </c>
    </row>
    <row r="133" spans="1:65" s="183" customFormat="1" ht="22.5" x14ac:dyDescent="0.2">
      <c r="B133" s="184"/>
      <c r="D133" s="185" t="s">
        <v>127</v>
      </c>
      <c r="E133" s="186" t="s">
        <v>1</v>
      </c>
      <c r="F133" s="187" t="s">
        <v>140</v>
      </c>
      <c r="H133" s="188">
        <v>8.5</v>
      </c>
      <c r="I133" s="78"/>
      <c r="L133" s="184"/>
      <c r="M133" s="189"/>
      <c r="N133" s="190"/>
      <c r="O133" s="190"/>
      <c r="P133" s="190"/>
      <c r="Q133" s="190"/>
      <c r="R133" s="190"/>
      <c r="S133" s="190"/>
      <c r="T133" s="191"/>
      <c r="AT133" s="186" t="s">
        <v>127</v>
      </c>
      <c r="AU133" s="186" t="s">
        <v>85</v>
      </c>
      <c r="AV133" s="183" t="s">
        <v>85</v>
      </c>
      <c r="AW133" s="183" t="s">
        <v>34</v>
      </c>
      <c r="AX133" s="183" t="s">
        <v>78</v>
      </c>
      <c r="AY133" s="186" t="s">
        <v>118</v>
      </c>
    </row>
    <row r="134" spans="1:65" s="183" customFormat="1" x14ac:dyDescent="0.2">
      <c r="B134" s="184"/>
      <c r="D134" s="185" t="s">
        <v>127</v>
      </c>
      <c r="E134" s="186" t="s">
        <v>1</v>
      </c>
      <c r="F134" s="187" t="s">
        <v>141</v>
      </c>
      <c r="H134" s="188">
        <v>7.5</v>
      </c>
      <c r="I134" s="7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6" t="s">
        <v>127</v>
      </c>
      <c r="AU134" s="186" t="s">
        <v>85</v>
      </c>
      <c r="AV134" s="183" t="s">
        <v>85</v>
      </c>
      <c r="AW134" s="183" t="s">
        <v>34</v>
      </c>
      <c r="AX134" s="183" t="s">
        <v>78</v>
      </c>
      <c r="AY134" s="186" t="s">
        <v>118</v>
      </c>
    </row>
    <row r="135" spans="1:65" s="183" customFormat="1" x14ac:dyDescent="0.2">
      <c r="B135" s="184"/>
      <c r="D135" s="185" t="s">
        <v>127</v>
      </c>
      <c r="E135" s="186" t="s">
        <v>1</v>
      </c>
      <c r="F135" s="187" t="s">
        <v>142</v>
      </c>
      <c r="H135" s="188">
        <v>12.5</v>
      </c>
      <c r="I135" s="78"/>
      <c r="L135" s="184"/>
      <c r="M135" s="189"/>
      <c r="N135" s="190"/>
      <c r="O135" s="190"/>
      <c r="P135" s="190"/>
      <c r="Q135" s="190"/>
      <c r="R135" s="190"/>
      <c r="S135" s="190"/>
      <c r="T135" s="191"/>
      <c r="AT135" s="186" t="s">
        <v>127</v>
      </c>
      <c r="AU135" s="186" t="s">
        <v>85</v>
      </c>
      <c r="AV135" s="183" t="s">
        <v>85</v>
      </c>
      <c r="AW135" s="183" t="s">
        <v>34</v>
      </c>
      <c r="AX135" s="183" t="s">
        <v>78</v>
      </c>
      <c r="AY135" s="186" t="s">
        <v>118</v>
      </c>
    </row>
    <row r="136" spans="1:65" s="192" customFormat="1" x14ac:dyDescent="0.2">
      <c r="B136" s="193"/>
      <c r="D136" s="185" t="s">
        <v>127</v>
      </c>
      <c r="E136" s="194" t="s">
        <v>1</v>
      </c>
      <c r="F136" s="195" t="s">
        <v>129</v>
      </c>
      <c r="H136" s="196">
        <v>28.5</v>
      </c>
      <c r="I136" s="79"/>
      <c r="L136" s="193"/>
      <c r="M136" s="197"/>
      <c r="N136" s="198"/>
      <c r="O136" s="198"/>
      <c r="P136" s="198"/>
      <c r="Q136" s="198"/>
      <c r="R136" s="198"/>
      <c r="S136" s="198"/>
      <c r="T136" s="199"/>
      <c r="AT136" s="194" t="s">
        <v>127</v>
      </c>
      <c r="AU136" s="194" t="s">
        <v>85</v>
      </c>
      <c r="AV136" s="192" t="s">
        <v>125</v>
      </c>
      <c r="AW136" s="192" t="s">
        <v>34</v>
      </c>
      <c r="AX136" s="192" t="s">
        <v>83</v>
      </c>
      <c r="AY136" s="194" t="s">
        <v>118</v>
      </c>
    </row>
    <row r="137" spans="1:65" s="93" customFormat="1" ht="37.9" customHeight="1" x14ac:dyDescent="0.2">
      <c r="A137" s="89"/>
      <c r="B137" s="90"/>
      <c r="C137" s="170" t="s">
        <v>125</v>
      </c>
      <c r="D137" s="170" t="s">
        <v>120</v>
      </c>
      <c r="E137" s="171" t="s">
        <v>143</v>
      </c>
      <c r="F137" s="172" t="s">
        <v>144</v>
      </c>
      <c r="G137" s="173" t="s">
        <v>138</v>
      </c>
      <c r="H137" s="174">
        <v>47.7</v>
      </c>
      <c r="I137" s="77"/>
      <c r="J137" s="175">
        <f>ROUND(I137*H137,2)</f>
        <v>0</v>
      </c>
      <c r="K137" s="172" t="s">
        <v>124</v>
      </c>
      <c r="L137" s="90"/>
      <c r="M137" s="176" t="s">
        <v>1</v>
      </c>
      <c r="N137" s="177" t="s">
        <v>43</v>
      </c>
      <c r="O137" s="178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R137" s="181" t="s">
        <v>125</v>
      </c>
      <c r="AT137" s="181" t="s">
        <v>120</v>
      </c>
      <c r="AU137" s="181" t="s">
        <v>85</v>
      </c>
      <c r="AY137" s="83" t="s">
        <v>118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83" t="s">
        <v>83</v>
      </c>
      <c r="BK137" s="182">
        <f>ROUND(I137*H137,2)</f>
        <v>0</v>
      </c>
      <c r="BL137" s="83" t="s">
        <v>125</v>
      </c>
      <c r="BM137" s="181" t="s">
        <v>145</v>
      </c>
    </row>
    <row r="138" spans="1:65" s="183" customFormat="1" x14ac:dyDescent="0.2">
      <c r="B138" s="184"/>
      <c r="D138" s="185" t="s">
        <v>127</v>
      </c>
      <c r="E138" s="186" t="s">
        <v>1</v>
      </c>
      <c r="F138" s="187" t="s">
        <v>146</v>
      </c>
      <c r="H138" s="188">
        <v>47.7</v>
      </c>
      <c r="I138" s="78"/>
      <c r="L138" s="184"/>
      <c r="M138" s="189"/>
      <c r="N138" s="190"/>
      <c r="O138" s="190"/>
      <c r="P138" s="190"/>
      <c r="Q138" s="190"/>
      <c r="R138" s="190"/>
      <c r="S138" s="190"/>
      <c r="T138" s="191"/>
      <c r="AT138" s="186" t="s">
        <v>127</v>
      </c>
      <c r="AU138" s="186" t="s">
        <v>85</v>
      </c>
      <c r="AV138" s="183" t="s">
        <v>85</v>
      </c>
      <c r="AW138" s="183" t="s">
        <v>34</v>
      </c>
      <c r="AX138" s="183" t="s">
        <v>83</v>
      </c>
      <c r="AY138" s="186" t="s">
        <v>118</v>
      </c>
    </row>
    <row r="139" spans="1:65" s="93" customFormat="1" ht="44.25" customHeight="1" x14ac:dyDescent="0.2">
      <c r="A139" s="89"/>
      <c r="B139" s="90"/>
      <c r="C139" s="170" t="s">
        <v>134</v>
      </c>
      <c r="D139" s="170" t="s">
        <v>120</v>
      </c>
      <c r="E139" s="171" t="s">
        <v>147</v>
      </c>
      <c r="F139" s="172" t="s">
        <v>148</v>
      </c>
      <c r="G139" s="173" t="s">
        <v>149</v>
      </c>
      <c r="H139" s="174">
        <v>75</v>
      </c>
      <c r="I139" s="77"/>
      <c r="J139" s="175">
        <f>ROUND(I139*H139,2)</f>
        <v>0</v>
      </c>
      <c r="K139" s="172" t="s">
        <v>1</v>
      </c>
      <c r="L139" s="90"/>
      <c r="M139" s="176" t="s">
        <v>1</v>
      </c>
      <c r="N139" s="177" t="s">
        <v>43</v>
      </c>
      <c r="O139" s="178"/>
      <c r="P139" s="179">
        <f>O139*H139</f>
        <v>0</v>
      </c>
      <c r="Q139" s="179">
        <v>1E-3</v>
      </c>
      <c r="R139" s="179">
        <f>Q139*H139</f>
        <v>7.4999999999999997E-2</v>
      </c>
      <c r="S139" s="179">
        <v>0</v>
      </c>
      <c r="T139" s="180">
        <f>S139*H139</f>
        <v>0</v>
      </c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R139" s="181" t="s">
        <v>125</v>
      </c>
      <c r="AT139" s="181" t="s">
        <v>120</v>
      </c>
      <c r="AU139" s="181" t="s">
        <v>85</v>
      </c>
      <c r="AY139" s="83" t="s">
        <v>118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83" t="s">
        <v>83</v>
      </c>
      <c r="BK139" s="182">
        <f>ROUND(I139*H139,2)</f>
        <v>0</v>
      </c>
      <c r="BL139" s="83" t="s">
        <v>125</v>
      </c>
      <c r="BM139" s="181" t="s">
        <v>150</v>
      </c>
    </row>
    <row r="140" spans="1:65" s="183" customFormat="1" x14ac:dyDescent="0.2">
      <c r="B140" s="184"/>
      <c r="D140" s="185" t="s">
        <v>127</v>
      </c>
      <c r="E140" s="186" t="s">
        <v>1</v>
      </c>
      <c r="F140" s="187" t="s">
        <v>151</v>
      </c>
      <c r="H140" s="188">
        <v>75</v>
      </c>
      <c r="I140" s="7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6" t="s">
        <v>127</v>
      </c>
      <c r="AU140" s="186" t="s">
        <v>85</v>
      </c>
      <c r="AV140" s="183" t="s">
        <v>85</v>
      </c>
      <c r="AW140" s="183" t="s">
        <v>34</v>
      </c>
      <c r="AX140" s="183" t="s">
        <v>78</v>
      </c>
      <c r="AY140" s="186" t="s">
        <v>118</v>
      </c>
    </row>
    <row r="141" spans="1:65" s="192" customFormat="1" x14ac:dyDescent="0.2">
      <c r="B141" s="193"/>
      <c r="D141" s="185" t="s">
        <v>127</v>
      </c>
      <c r="E141" s="194" t="s">
        <v>1</v>
      </c>
      <c r="F141" s="195" t="s">
        <v>129</v>
      </c>
      <c r="H141" s="196">
        <v>75</v>
      </c>
      <c r="I141" s="79"/>
      <c r="L141" s="193"/>
      <c r="M141" s="197"/>
      <c r="N141" s="198"/>
      <c r="O141" s="198"/>
      <c r="P141" s="198"/>
      <c r="Q141" s="198"/>
      <c r="R141" s="198"/>
      <c r="S141" s="198"/>
      <c r="T141" s="199"/>
      <c r="AT141" s="194" t="s">
        <v>127</v>
      </c>
      <c r="AU141" s="194" t="s">
        <v>85</v>
      </c>
      <c r="AV141" s="192" t="s">
        <v>125</v>
      </c>
      <c r="AW141" s="192" t="s">
        <v>34</v>
      </c>
      <c r="AX141" s="192" t="s">
        <v>83</v>
      </c>
      <c r="AY141" s="194" t="s">
        <v>118</v>
      </c>
    </row>
    <row r="142" spans="1:65" s="93" customFormat="1" ht="21.75" customHeight="1" x14ac:dyDescent="0.2">
      <c r="A142" s="89"/>
      <c r="B142" s="90"/>
      <c r="C142" s="170" t="s">
        <v>152</v>
      </c>
      <c r="D142" s="170" t="s">
        <v>120</v>
      </c>
      <c r="E142" s="171" t="s">
        <v>153</v>
      </c>
      <c r="F142" s="172" t="s">
        <v>154</v>
      </c>
      <c r="G142" s="173" t="s">
        <v>155</v>
      </c>
      <c r="H142" s="174">
        <v>179</v>
      </c>
      <c r="I142" s="77"/>
      <c r="J142" s="175">
        <f>ROUND(I142*H142,2)</f>
        <v>0</v>
      </c>
      <c r="K142" s="172" t="s">
        <v>124</v>
      </c>
      <c r="L142" s="90"/>
      <c r="M142" s="176" t="s">
        <v>1</v>
      </c>
      <c r="N142" s="177" t="s">
        <v>43</v>
      </c>
      <c r="O142" s="178"/>
      <c r="P142" s="179">
        <f>O142*H142</f>
        <v>0</v>
      </c>
      <c r="Q142" s="179">
        <v>8.4000000000000003E-4</v>
      </c>
      <c r="R142" s="179">
        <f>Q142*H142</f>
        <v>0.15035999999999999</v>
      </c>
      <c r="S142" s="179">
        <v>0</v>
      </c>
      <c r="T142" s="180">
        <f>S142*H142</f>
        <v>0</v>
      </c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R142" s="181" t="s">
        <v>125</v>
      </c>
      <c r="AT142" s="181" t="s">
        <v>120</v>
      </c>
      <c r="AU142" s="181" t="s">
        <v>85</v>
      </c>
      <c r="AY142" s="83" t="s">
        <v>118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83" t="s">
        <v>83</v>
      </c>
      <c r="BK142" s="182">
        <f>ROUND(I142*H142,2)</f>
        <v>0</v>
      </c>
      <c r="BL142" s="83" t="s">
        <v>125</v>
      </c>
      <c r="BM142" s="181" t="s">
        <v>156</v>
      </c>
    </row>
    <row r="143" spans="1:65" s="183" customFormat="1" x14ac:dyDescent="0.2">
      <c r="B143" s="184"/>
      <c r="D143" s="185" t="s">
        <v>127</v>
      </c>
      <c r="E143" s="186" t="s">
        <v>1</v>
      </c>
      <c r="F143" s="187" t="s">
        <v>157</v>
      </c>
      <c r="H143" s="188">
        <v>20</v>
      </c>
      <c r="I143" s="78"/>
      <c r="L143" s="184"/>
      <c r="M143" s="189"/>
      <c r="N143" s="190"/>
      <c r="O143" s="190"/>
      <c r="P143" s="190"/>
      <c r="Q143" s="190"/>
      <c r="R143" s="190"/>
      <c r="S143" s="190"/>
      <c r="T143" s="191"/>
      <c r="AT143" s="186" t="s">
        <v>127</v>
      </c>
      <c r="AU143" s="186" t="s">
        <v>85</v>
      </c>
      <c r="AV143" s="183" t="s">
        <v>85</v>
      </c>
      <c r="AW143" s="183" t="s">
        <v>34</v>
      </c>
      <c r="AX143" s="183" t="s">
        <v>78</v>
      </c>
      <c r="AY143" s="186" t="s">
        <v>118</v>
      </c>
    </row>
    <row r="144" spans="1:65" s="183" customFormat="1" x14ac:dyDescent="0.2">
      <c r="B144" s="184"/>
      <c r="D144" s="185" t="s">
        <v>127</v>
      </c>
      <c r="E144" s="186" t="s">
        <v>1</v>
      </c>
      <c r="F144" s="187" t="s">
        <v>158</v>
      </c>
      <c r="H144" s="188">
        <v>159</v>
      </c>
      <c r="I144" s="78"/>
      <c r="L144" s="184"/>
      <c r="M144" s="189"/>
      <c r="N144" s="190"/>
      <c r="O144" s="190"/>
      <c r="P144" s="190"/>
      <c r="Q144" s="190"/>
      <c r="R144" s="190"/>
      <c r="S144" s="190"/>
      <c r="T144" s="191"/>
      <c r="AT144" s="186" t="s">
        <v>127</v>
      </c>
      <c r="AU144" s="186" t="s">
        <v>85</v>
      </c>
      <c r="AV144" s="183" t="s">
        <v>85</v>
      </c>
      <c r="AW144" s="183" t="s">
        <v>34</v>
      </c>
      <c r="AX144" s="183" t="s">
        <v>78</v>
      </c>
      <c r="AY144" s="186" t="s">
        <v>118</v>
      </c>
    </row>
    <row r="145" spans="1:65" s="192" customFormat="1" x14ac:dyDescent="0.2">
      <c r="B145" s="193"/>
      <c r="D145" s="185" t="s">
        <v>127</v>
      </c>
      <c r="E145" s="194" t="s">
        <v>1</v>
      </c>
      <c r="F145" s="195" t="s">
        <v>129</v>
      </c>
      <c r="H145" s="196">
        <v>179</v>
      </c>
      <c r="I145" s="79"/>
      <c r="L145" s="193"/>
      <c r="M145" s="197"/>
      <c r="N145" s="198"/>
      <c r="O145" s="198"/>
      <c r="P145" s="198"/>
      <c r="Q145" s="198"/>
      <c r="R145" s="198"/>
      <c r="S145" s="198"/>
      <c r="T145" s="199"/>
      <c r="AT145" s="194" t="s">
        <v>127</v>
      </c>
      <c r="AU145" s="194" t="s">
        <v>85</v>
      </c>
      <c r="AV145" s="192" t="s">
        <v>125</v>
      </c>
      <c r="AW145" s="192" t="s">
        <v>34</v>
      </c>
      <c r="AX145" s="192" t="s">
        <v>83</v>
      </c>
      <c r="AY145" s="194" t="s">
        <v>118</v>
      </c>
    </row>
    <row r="146" spans="1:65" s="93" customFormat="1" ht="24.2" customHeight="1" x14ac:dyDescent="0.2">
      <c r="A146" s="89"/>
      <c r="B146" s="90"/>
      <c r="C146" s="170" t="s">
        <v>159</v>
      </c>
      <c r="D146" s="170" t="s">
        <v>120</v>
      </c>
      <c r="E146" s="171" t="s">
        <v>160</v>
      </c>
      <c r="F146" s="172" t="s">
        <v>161</v>
      </c>
      <c r="G146" s="173" t="s">
        <v>155</v>
      </c>
      <c r="H146" s="174">
        <v>179</v>
      </c>
      <c r="I146" s="77"/>
      <c r="J146" s="175">
        <f>ROUND(I146*H146,2)</f>
        <v>0</v>
      </c>
      <c r="K146" s="172" t="s">
        <v>124</v>
      </c>
      <c r="L146" s="90"/>
      <c r="M146" s="176" t="s">
        <v>1</v>
      </c>
      <c r="N146" s="177" t="s">
        <v>43</v>
      </c>
      <c r="O146" s="178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R146" s="181" t="s">
        <v>125</v>
      </c>
      <c r="AT146" s="181" t="s">
        <v>120</v>
      </c>
      <c r="AU146" s="181" t="s">
        <v>85</v>
      </c>
      <c r="AY146" s="83" t="s">
        <v>118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83" t="s">
        <v>83</v>
      </c>
      <c r="BK146" s="182">
        <f>ROUND(I146*H146,2)</f>
        <v>0</v>
      </c>
      <c r="BL146" s="83" t="s">
        <v>125</v>
      </c>
      <c r="BM146" s="181" t="s">
        <v>162</v>
      </c>
    </row>
    <row r="147" spans="1:65" s="93" customFormat="1" ht="33" customHeight="1" x14ac:dyDescent="0.2">
      <c r="A147" s="89"/>
      <c r="B147" s="90"/>
      <c r="C147" s="170" t="s">
        <v>163</v>
      </c>
      <c r="D147" s="170" t="s">
        <v>120</v>
      </c>
      <c r="E147" s="171" t="s">
        <v>164</v>
      </c>
      <c r="F147" s="172" t="s">
        <v>165</v>
      </c>
      <c r="G147" s="173" t="s">
        <v>155</v>
      </c>
      <c r="H147" s="174">
        <v>20</v>
      </c>
      <c r="I147" s="77"/>
      <c r="J147" s="175">
        <f>ROUND(I147*H147,2)</f>
        <v>0</v>
      </c>
      <c r="K147" s="172" t="s">
        <v>124</v>
      </c>
      <c r="L147" s="90"/>
      <c r="M147" s="176" t="s">
        <v>1</v>
      </c>
      <c r="N147" s="177" t="s">
        <v>43</v>
      </c>
      <c r="O147" s="178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R147" s="181" t="s">
        <v>125</v>
      </c>
      <c r="AT147" s="181" t="s">
        <v>120</v>
      </c>
      <c r="AU147" s="181" t="s">
        <v>85</v>
      </c>
      <c r="AY147" s="83" t="s">
        <v>118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83" t="s">
        <v>83</v>
      </c>
      <c r="BK147" s="182">
        <f>ROUND(I147*H147,2)</f>
        <v>0</v>
      </c>
      <c r="BL147" s="83" t="s">
        <v>125</v>
      </c>
      <c r="BM147" s="181" t="s">
        <v>166</v>
      </c>
    </row>
    <row r="148" spans="1:65" s="93" customFormat="1" ht="24.2" customHeight="1" x14ac:dyDescent="0.2">
      <c r="A148" s="89"/>
      <c r="B148" s="90"/>
      <c r="C148" s="170" t="s">
        <v>167</v>
      </c>
      <c r="D148" s="170" t="s">
        <v>120</v>
      </c>
      <c r="E148" s="171" t="s">
        <v>168</v>
      </c>
      <c r="F148" s="172" t="s">
        <v>169</v>
      </c>
      <c r="G148" s="173" t="s">
        <v>138</v>
      </c>
      <c r="H148" s="174">
        <v>3.5329999999999999</v>
      </c>
      <c r="I148" s="77"/>
      <c r="J148" s="175">
        <f>ROUND(I148*H148,2)</f>
        <v>0</v>
      </c>
      <c r="K148" s="172" t="s">
        <v>124</v>
      </c>
      <c r="L148" s="90"/>
      <c r="M148" s="176" t="s">
        <v>1</v>
      </c>
      <c r="N148" s="177" t="s">
        <v>43</v>
      </c>
      <c r="O148" s="178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R148" s="181" t="s">
        <v>125</v>
      </c>
      <c r="AT148" s="181" t="s">
        <v>120</v>
      </c>
      <c r="AU148" s="181" t="s">
        <v>85</v>
      </c>
      <c r="AY148" s="83" t="s">
        <v>118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83" t="s">
        <v>83</v>
      </c>
      <c r="BK148" s="182">
        <f>ROUND(I148*H148,2)</f>
        <v>0</v>
      </c>
      <c r="BL148" s="83" t="s">
        <v>125</v>
      </c>
      <c r="BM148" s="181" t="s">
        <v>170</v>
      </c>
    </row>
    <row r="149" spans="1:65" s="183" customFormat="1" ht="22.5" x14ac:dyDescent="0.2">
      <c r="B149" s="184"/>
      <c r="D149" s="185" t="s">
        <v>127</v>
      </c>
      <c r="E149" s="186" t="s">
        <v>1</v>
      </c>
      <c r="F149" s="187" t="s">
        <v>171</v>
      </c>
      <c r="H149" s="188">
        <v>3.5329999999999999</v>
      </c>
      <c r="I149" s="78"/>
      <c r="L149" s="184"/>
      <c r="M149" s="189"/>
      <c r="N149" s="190"/>
      <c r="O149" s="190"/>
      <c r="P149" s="190"/>
      <c r="Q149" s="190"/>
      <c r="R149" s="190"/>
      <c r="S149" s="190"/>
      <c r="T149" s="191"/>
      <c r="AT149" s="186" t="s">
        <v>127</v>
      </c>
      <c r="AU149" s="186" t="s">
        <v>85</v>
      </c>
      <c r="AV149" s="183" t="s">
        <v>85</v>
      </c>
      <c r="AW149" s="183" t="s">
        <v>34</v>
      </c>
      <c r="AX149" s="183" t="s">
        <v>78</v>
      </c>
      <c r="AY149" s="186" t="s">
        <v>118</v>
      </c>
    </row>
    <row r="150" spans="1:65" s="192" customFormat="1" x14ac:dyDescent="0.2">
      <c r="B150" s="193"/>
      <c r="D150" s="185" t="s">
        <v>127</v>
      </c>
      <c r="E150" s="194" t="s">
        <v>1</v>
      </c>
      <c r="F150" s="195" t="s">
        <v>129</v>
      </c>
      <c r="H150" s="196">
        <v>3.5329999999999999</v>
      </c>
      <c r="I150" s="79"/>
      <c r="L150" s="193"/>
      <c r="M150" s="197"/>
      <c r="N150" s="198"/>
      <c r="O150" s="198"/>
      <c r="P150" s="198"/>
      <c r="Q150" s="198"/>
      <c r="R150" s="198"/>
      <c r="S150" s="198"/>
      <c r="T150" s="199"/>
      <c r="AT150" s="194" t="s">
        <v>127</v>
      </c>
      <c r="AU150" s="194" t="s">
        <v>85</v>
      </c>
      <c r="AV150" s="192" t="s">
        <v>125</v>
      </c>
      <c r="AW150" s="192" t="s">
        <v>34</v>
      </c>
      <c r="AX150" s="192" t="s">
        <v>83</v>
      </c>
      <c r="AY150" s="194" t="s">
        <v>118</v>
      </c>
    </row>
    <row r="151" spans="1:65" s="93" customFormat="1" ht="24.2" customHeight="1" x14ac:dyDescent="0.2">
      <c r="A151" s="89"/>
      <c r="B151" s="90"/>
      <c r="C151" s="170" t="s">
        <v>172</v>
      </c>
      <c r="D151" s="170" t="s">
        <v>120</v>
      </c>
      <c r="E151" s="171" t="s">
        <v>173</v>
      </c>
      <c r="F151" s="172" t="s">
        <v>174</v>
      </c>
      <c r="G151" s="173" t="s">
        <v>138</v>
      </c>
      <c r="H151" s="174">
        <v>76.2</v>
      </c>
      <c r="I151" s="77"/>
      <c r="J151" s="175">
        <f>ROUND(I151*H151,2)</f>
        <v>0</v>
      </c>
      <c r="K151" s="172" t="s">
        <v>124</v>
      </c>
      <c r="L151" s="90"/>
      <c r="M151" s="176" t="s">
        <v>1</v>
      </c>
      <c r="N151" s="177" t="s">
        <v>43</v>
      </c>
      <c r="O151" s="178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R151" s="181" t="s">
        <v>125</v>
      </c>
      <c r="AT151" s="181" t="s">
        <v>120</v>
      </c>
      <c r="AU151" s="181" t="s">
        <v>85</v>
      </c>
      <c r="AY151" s="83" t="s">
        <v>118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83" t="s">
        <v>83</v>
      </c>
      <c r="BK151" s="182">
        <f>ROUND(I151*H151,2)</f>
        <v>0</v>
      </c>
      <c r="BL151" s="83" t="s">
        <v>125</v>
      </c>
      <c r="BM151" s="181" t="s">
        <v>175</v>
      </c>
    </row>
    <row r="152" spans="1:65" s="183" customFormat="1" x14ac:dyDescent="0.2">
      <c r="B152" s="184"/>
      <c r="D152" s="185" t="s">
        <v>127</v>
      </c>
      <c r="E152" s="186" t="s">
        <v>1</v>
      </c>
      <c r="F152" s="187" t="s">
        <v>176</v>
      </c>
      <c r="H152" s="188">
        <v>76.2</v>
      </c>
      <c r="I152" s="7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6" t="s">
        <v>127</v>
      </c>
      <c r="AU152" s="186" t="s">
        <v>85</v>
      </c>
      <c r="AV152" s="183" t="s">
        <v>85</v>
      </c>
      <c r="AW152" s="183" t="s">
        <v>34</v>
      </c>
      <c r="AX152" s="183" t="s">
        <v>83</v>
      </c>
      <c r="AY152" s="186" t="s">
        <v>118</v>
      </c>
    </row>
    <row r="153" spans="1:65" s="93" customFormat="1" ht="24.2" customHeight="1" x14ac:dyDescent="0.2">
      <c r="A153" s="89"/>
      <c r="B153" s="90"/>
      <c r="C153" s="170" t="s">
        <v>177</v>
      </c>
      <c r="D153" s="170" t="s">
        <v>120</v>
      </c>
      <c r="E153" s="171" t="s">
        <v>178</v>
      </c>
      <c r="F153" s="172" t="s">
        <v>179</v>
      </c>
      <c r="G153" s="173" t="s">
        <v>138</v>
      </c>
      <c r="H153" s="174">
        <v>4.7699999999999996</v>
      </c>
      <c r="I153" s="77"/>
      <c r="J153" s="175">
        <f>ROUND(I153*H153,2)</f>
        <v>0</v>
      </c>
      <c r="K153" s="172" t="s">
        <v>124</v>
      </c>
      <c r="L153" s="90"/>
      <c r="M153" s="176" t="s">
        <v>1</v>
      </c>
      <c r="N153" s="177" t="s">
        <v>43</v>
      </c>
      <c r="O153" s="178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R153" s="181" t="s">
        <v>125</v>
      </c>
      <c r="AT153" s="181" t="s">
        <v>120</v>
      </c>
      <c r="AU153" s="181" t="s">
        <v>85</v>
      </c>
      <c r="AY153" s="83" t="s">
        <v>118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83" t="s">
        <v>83</v>
      </c>
      <c r="BK153" s="182">
        <f>ROUND(I153*H153,2)</f>
        <v>0</v>
      </c>
      <c r="BL153" s="83" t="s">
        <v>125</v>
      </c>
      <c r="BM153" s="181" t="s">
        <v>180</v>
      </c>
    </row>
    <row r="154" spans="1:65" s="183" customFormat="1" x14ac:dyDescent="0.2">
      <c r="B154" s="184"/>
      <c r="D154" s="185" t="s">
        <v>127</v>
      </c>
      <c r="E154" s="186" t="s">
        <v>1</v>
      </c>
      <c r="F154" s="187" t="s">
        <v>181</v>
      </c>
      <c r="H154" s="188">
        <v>4.7699999999999996</v>
      </c>
      <c r="I154" s="7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6" t="s">
        <v>127</v>
      </c>
      <c r="AU154" s="186" t="s">
        <v>85</v>
      </c>
      <c r="AV154" s="183" t="s">
        <v>85</v>
      </c>
      <c r="AW154" s="183" t="s">
        <v>34</v>
      </c>
      <c r="AX154" s="183" t="s">
        <v>83</v>
      </c>
      <c r="AY154" s="186" t="s">
        <v>118</v>
      </c>
    </row>
    <row r="155" spans="1:65" s="93" customFormat="1" ht="16.5" customHeight="1" x14ac:dyDescent="0.2">
      <c r="A155" s="89"/>
      <c r="B155" s="90"/>
      <c r="C155" s="200" t="s">
        <v>8</v>
      </c>
      <c r="D155" s="200" t="s">
        <v>182</v>
      </c>
      <c r="E155" s="201" t="s">
        <v>183</v>
      </c>
      <c r="F155" s="202" t="s">
        <v>184</v>
      </c>
      <c r="G155" s="203" t="s">
        <v>185</v>
      </c>
      <c r="H155" s="204">
        <v>9.5399999999999991</v>
      </c>
      <c r="I155" s="80"/>
      <c r="J155" s="205">
        <f>ROUND(I155*H155,2)</f>
        <v>0</v>
      </c>
      <c r="K155" s="202" t="s">
        <v>124</v>
      </c>
      <c r="L155" s="206"/>
      <c r="M155" s="207" t="s">
        <v>1</v>
      </c>
      <c r="N155" s="208" t="s">
        <v>43</v>
      </c>
      <c r="O155" s="178"/>
      <c r="P155" s="179">
        <f>O155*H155</f>
        <v>0</v>
      </c>
      <c r="Q155" s="179">
        <v>1</v>
      </c>
      <c r="R155" s="179">
        <f>Q155*H155</f>
        <v>9.5399999999999991</v>
      </c>
      <c r="S155" s="179">
        <v>0</v>
      </c>
      <c r="T155" s="180">
        <f>S155*H155</f>
        <v>0</v>
      </c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R155" s="181" t="s">
        <v>163</v>
      </c>
      <c r="AT155" s="181" t="s">
        <v>182</v>
      </c>
      <c r="AU155" s="181" t="s">
        <v>85</v>
      </c>
      <c r="AY155" s="83" t="s">
        <v>118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83" t="s">
        <v>83</v>
      </c>
      <c r="BK155" s="182">
        <f>ROUND(I155*H155,2)</f>
        <v>0</v>
      </c>
      <c r="BL155" s="83" t="s">
        <v>125</v>
      </c>
      <c r="BM155" s="181" t="s">
        <v>186</v>
      </c>
    </row>
    <row r="156" spans="1:65" s="183" customFormat="1" x14ac:dyDescent="0.2">
      <c r="B156" s="184"/>
      <c r="D156" s="185" t="s">
        <v>127</v>
      </c>
      <c r="E156" s="186" t="s">
        <v>1</v>
      </c>
      <c r="F156" s="187" t="s">
        <v>187</v>
      </c>
      <c r="H156" s="188">
        <v>9.5399999999999991</v>
      </c>
      <c r="I156" s="7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6" t="s">
        <v>127</v>
      </c>
      <c r="AU156" s="186" t="s">
        <v>85</v>
      </c>
      <c r="AV156" s="183" t="s">
        <v>85</v>
      </c>
      <c r="AW156" s="183" t="s">
        <v>34</v>
      </c>
      <c r="AX156" s="183" t="s">
        <v>78</v>
      </c>
      <c r="AY156" s="186" t="s">
        <v>118</v>
      </c>
    </row>
    <row r="157" spans="1:65" s="192" customFormat="1" x14ac:dyDescent="0.2">
      <c r="B157" s="193"/>
      <c r="D157" s="185" t="s">
        <v>127</v>
      </c>
      <c r="E157" s="194" t="s">
        <v>1</v>
      </c>
      <c r="F157" s="195" t="s">
        <v>129</v>
      </c>
      <c r="H157" s="196">
        <v>9.5399999999999991</v>
      </c>
      <c r="I157" s="79"/>
      <c r="L157" s="193"/>
      <c r="M157" s="197"/>
      <c r="N157" s="198"/>
      <c r="O157" s="198"/>
      <c r="P157" s="198"/>
      <c r="Q157" s="198"/>
      <c r="R157" s="198"/>
      <c r="S157" s="198"/>
      <c r="T157" s="199"/>
      <c r="AT157" s="194" t="s">
        <v>127</v>
      </c>
      <c r="AU157" s="194" t="s">
        <v>85</v>
      </c>
      <c r="AV157" s="192" t="s">
        <v>125</v>
      </c>
      <c r="AW157" s="192" t="s">
        <v>34</v>
      </c>
      <c r="AX157" s="192" t="s">
        <v>83</v>
      </c>
      <c r="AY157" s="194" t="s">
        <v>118</v>
      </c>
    </row>
    <row r="158" spans="1:65" s="157" customFormat="1" ht="22.9" customHeight="1" x14ac:dyDescent="0.2">
      <c r="B158" s="158"/>
      <c r="D158" s="159" t="s">
        <v>77</v>
      </c>
      <c r="E158" s="168" t="s">
        <v>125</v>
      </c>
      <c r="F158" s="168" t="s">
        <v>188</v>
      </c>
      <c r="I158" s="76"/>
      <c r="J158" s="169">
        <f>BK158</f>
        <v>0</v>
      </c>
      <c r="L158" s="158"/>
      <c r="M158" s="162"/>
      <c r="N158" s="163"/>
      <c r="O158" s="163"/>
      <c r="P158" s="164">
        <f>SUM(P159:P160)</f>
        <v>0</v>
      </c>
      <c r="Q158" s="163"/>
      <c r="R158" s="164">
        <f>SUM(R159:R160)</f>
        <v>0</v>
      </c>
      <c r="S158" s="163"/>
      <c r="T158" s="165">
        <f>SUM(T159:T160)</f>
        <v>0</v>
      </c>
      <c r="AR158" s="159" t="s">
        <v>83</v>
      </c>
      <c r="AT158" s="166" t="s">
        <v>77</v>
      </c>
      <c r="AU158" s="166" t="s">
        <v>83</v>
      </c>
      <c r="AY158" s="159" t="s">
        <v>118</v>
      </c>
      <c r="BK158" s="167">
        <f>SUM(BK159:BK160)</f>
        <v>0</v>
      </c>
    </row>
    <row r="159" spans="1:65" s="93" customFormat="1" ht="16.5" customHeight="1" x14ac:dyDescent="0.2">
      <c r="A159" s="89"/>
      <c r="B159" s="90"/>
      <c r="C159" s="170" t="s">
        <v>189</v>
      </c>
      <c r="D159" s="170" t="s">
        <v>120</v>
      </c>
      <c r="E159" s="171" t="s">
        <v>190</v>
      </c>
      <c r="F159" s="172" t="s">
        <v>191</v>
      </c>
      <c r="G159" s="173" t="s">
        <v>138</v>
      </c>
      <c r="H159" s="174">
        <v>3.18</v>
      </c>
      <c r="I159" s="77"/>
      <c r="J159" s="175">
        <f>ROUND(I159*H159,2)</f>
        <v>0</v>
      </c>
      <c r="K159" s="172" t="s">
        <v>124</v>
      </c>
      <c r="L159" s="90"/>
      <c r="M159" s="176" t="s">
        <v>1</v>
      </c>
      <c r="N159" s="177" t="s">
        <v>43</v>
      </c>
      <c r="O159" s="178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R159" s="181" t="s">
        <v>125</v>
      </c>
      <c r="AT159" s="181" t="s">
        <v>120</v>
      </c>
      <c r="AU159" s="181" t="s">
        <v>85</v>
      </c>
      <c r="AY159" s="83" t="s">
        <v>118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83" t="s">
        <v>83</v>
      </c>
      <c r="BK159" s="182">
        <f>ROUND(I159*H159,2)</f>
        <v>0</v>
      </c>
      <c r="BL159" s="83" t="s">
        <v>125</v>
      </c>
      <c r="BM159" s="181" t="s">
        <v>192</v>
      </c>
    </row>
    <row r="160" spans="1:65" s="183" customFormat="1" x14ac:dyDescent="0.2">
      <c r="B160" s="184"/>
      <c r="D160" s="185" t="s">
        <v>127</v>
      </c>
      <c r="E160" s="186" t="s">
        <v>1</v>
      </c>
      <c r="F160" s="187" t="s">
        <v>193</v>
      </c>
      <c r="H160" s="188">
        <v>3.18</v>
      </c>
      <c r="I160" s="7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6" t="s">
        <v>127</v>
      </c>
      <c r="AU160" s="186" t="s">
        <v>85</v>
      </c>
      <c r="AV160" s="183" t="s">
        <v>85</v>
      </c>
      <c r="AW160" s="183" t="s">
        <v>34</v>
      </c>
      <c r="AX160" s="183" t="s">
        <v>83</v>
      </c>
      <c r="AY160" s="186" t="s">
        <v>118</v>
      </c>
    </row>
    <row r="161" spans="1:65" s="157" customFormat="1" ht="22.9" customHeight="1" x14ac:dyDescent="0.2">
      <c r="B161" s="158"/>
      <c r="D161" s="159" t="s">
        <v>77</v>
      </c>
      <c r="E161" s="168" t="s">
        <v>163</v>
      </c>
      <c r="F161" s="168" t="s">
        <v>194</v>
      </c>
      <c r="I161" s="76"/>
      <c r="J161" s="169">
        <f>BK161</f>
        <v>0</v>
      </c>
      <c r="L161" s="158"/>
      <c r="M161" s="162"/>
      <c r="N161" s="163"/>
      <c r="O161" s="163"/>
      <c r="P161" s="164">
        <f>SUM(P162:P168)</f>
        <v>0</v>
      </c>
      <c r="Q161" s="163"/>
      <c r="R161" s="164">
        <f>SUM(R162:R168)</f>
        <v>0.13967599999999999</v>
      </c>
      <c r="S161" s="163"/>
      <c r="T161" s="165">
        <f>SUM(T162:T168)</f>
        <v>0</v>
      </c>
      <c r="AR161" s="159" t="s">
        <v>83</v>
      </c>
      <c r="AT161" s="166" t="s">
        <v>77</v>
      </c>
      <c r="AU161" s="166" t="s">
        <v>83</v>
      </c>
      <c r="AY161" s="159" t="s">
        <v>118</v>
      </c>
      <c r="BK161" s="167">
        <f>SUM(BK162:BK168)</f>
        <v>0</v>
      </c>
    </row>
    <row r="162" spans="1:65" s="93" customFormat="1" ht="33" customHeight="1" x14ac:dyDescent="0.2">
      <c r="A162" s="89"/>
      <c r="B162" s="90"/>
      <c r="C162" s="170" t="s">
        <v>195</v>
      </c>
      <c r="D162" s="170" t="s">
        <v>120</v>
      </c>
      <c r="E162" s="171" t="s">
        <v>196</v>
      </c>
      <c r="F162" s="172" t="s">
        <v>197</v>
      </c>
      <c r="G162" s="173" t="s">
        <v>149</v>
      </c>
      <c r="H162" s="174">
        <v>128</v>
      </c>
      <c r="I162" s="77"/>
      <c r="J162" s="175">
        <f>ROUND(I162*H162,2)</f>
        <v>0</v>
      </c>
      <c r="K162" s="172" t="s">
        <v>124</v>
      </c>
      <c r="L162" s="90"/>
      <c r="M162" s="176" t="s">
        <v>1</v>
      </c>
      <c r="N162" s="177" t="s">
        <v>43</v>
      </c>
      <c r="O162" s="178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R162" s="181" t="s">
        <v>125</v>
      </c>
      <c r="AT162" s="181" t="s">
        <v>120</v>
      </c>
      <c r="AU162" s="181" t="s">
        <v>85</v>
      </c>
      <c r="AY162" s="83" t="s">
        <v>118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83" t="s">
        <v>83</v>
      </c>
      <c r="BK162" s="182">
        <f>ROUND(I162*H162,2)</f>
        <v>0</v>
      </c>
      <c r="BL162" s="83" t="s">
        <v>125</v>
      </c>
      <c r="BM162" s="181" t="s">
        <v>198</v>
      </c>
    </row>
    <row r="163" spans="1:65" s="183" customFormat="1" x14ac:dyDescent="0.2">
      <c r="B163" s="184"/>
      <c r="D163" s="185" t="s">
        <v>127</v>
      </c>
      <c r="E163" s="186" t="s">
        <v>1</v>
      </c>
      <c r="F163" s="187" t="s">
        <v>199</v>
      </c>
      <c r="H163" s="188">
        <v>128</v>
      </c>
      <c r="I163" s="7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6" t="s">
        <v>127</v>
      </c>
      <c r="AU163" s="186" t="s">
        <v>85</v>
      </c>
      <c r="AV163" s="183" t="s">
        <v>85</v>
      </c>
      <c r="AW163" s="183" t="s">
        <v>34</v>
      </c>
      <c r="AX163" s="183" t="s">
        <v>83</v>
      </c>
      <c r="AY163" s="186" t="s">
        <v>118</v>
      </c>
    </row>
    <row r="164" spans="1:65" s="93" customFormat="1" ht="24.2" customHeight="1" x14ac:dyDescent="0.2">
      <c r="A164" s="89"/>
      <c r="B164" s="90"/>
      <c r="C164" s="200" t="s">
        <v>200</v>
      </c>
      <c r="D164" s="200" t="s">
        <v>182</v>
      </c>
      <c r="E164" s="201" t="s">
        <v>201</v>
      </c>
      <c r="F164" s="202" t="s">
        <v>202</v>
      </c>
      <c r="G164" s="203" t="s">
        <v>149</v>
      </c>
      <c r="H164" s="204">
        <v>129.91999999999999</v>
      </c>
      <c r="I164" s="80"/>
      <c r="J164" s="205">
        <f>ROUND(I164*H164,2)</f>
        <v>0</v>
      </c>
      <c r="K164" s="202" t="s">
        <v>124</v>
      </c>
      <c r="L164" s="206"/>
      <c r="M164" s="207" t="s">
        <v>1</v>
      </c>
      <c r="N164" s="208" t="s">
        <v>43</v>
      </c>
      <c r="O164" s="178"/>
      <c r="P164" s="179">
        <f>O164*H164</f>
        <v>0</v>
      </c>
      <c r="Q164" s="179">
        <v>1.0499999999999999E-3</v>
      </c>
      <c r="R164" s="179">
        <f>Q164*H164</f>
        <v>0.13641599999999998</v>
      </c>
      <c r="S164" s="179">
        <v>0</v>
      </c>
      <c r="T164" s="180">
        <f>S164*H164</f>
        <v>0</v>
      </c>
      <c r="U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R164" s="181" t="s">
        <v>163</v>
      </c>
      <c r="AT164" s="181" t="s">
        <v>182</v>
      </c>
      <c r="AU164" s="181" t="s">
        <v>85</v>
      </c>
      <c r="AY164" s="83" t="s">
        <v>118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83" t="s">
        <v>83</v>
      </c>
      <c r="BK164" s="182">
        <f>ROUND(I164*H164,2)</f>
        <v>0</v>
      </c>
      <c r="BL164" s="83" t="s">
        <v>125</v>
      </c>
      <c r="BM164" s="181" t="s">
        <v>203</v>
      </c>
    </row>
    <row r="165" spans="1:65" s="183" customFormat="1" x14ac:dyDescent="0.2">
      <c r="B165" s="184"/>
      <c r="D165" s="185" t="s">
        <v>127</v>
      </c>
      <c r="F165" s="187" t="s">
        <v>204</v>
      </c>
      <c r="H165" s="188">
        <v>129.91999999999999</v>
      </c>
      <c r="I165" s="7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6" t="s">
        <v>127</v>
      </c>
      <c r="AU165" s="186" t="s">
        <v>85</v>
      </c>
      <c r="AV165" s="183" t="s">
        <v>85</v>
      </c>
      <c r="AW165" s="183" t="s">
        <v>3</v>
      </c>
      <c r="AX165" s="183" t="s">
        <v>83</v>
      </c>
      <c r="AY165" s="186" t="s">
        <v>118</v>
      </c>
    </row>
    <row r="166" spans="1:65" s="93" customFormat="1" ht="16.5" customHeight="1" x14ac:dyDescent="0.2">
      <c r="A166" s="89"/>
      <c r="B166" s="90"/>
      <c r="C166" s="170" t="s">
        <v>205</v>
      </c>
      <c r="D166" s="170" t="s">
        <v>120</v>
      </c>
      <c r="E166" s="171" t="s">
        <v>206</v>
      </c>
      <c r="F166" s="172" t="s">
        <v>207</v>
      </c>
      <c r="G166" s="173" t="s">
        <v>208</v>
      </c>
      <c r="H166" s="174">
        <v>2</v>
      </c>
      <c r="I166" s="77"/>
      <c r="J166" s="175">
        <f>ROUND(I166*H166,2)</f>
        <v>0</v>
      </c>
      <c r="K166" s="172" t="s">
        <v>124</v>
      </c>
      <c r="L166" s="90"/>
      <c r="M166" s="176" t="s">
        <v>1</v>
      </c>
      <c r="N166" s="177" t="s">
        <v>43</v>
      </c>
      <c r="O166" s="178"/>
      <c r="P166" s="179">
        <f>O166*H166</f>
        <v>0</v>
      </c>
      <c r="Q166" s="179">
        <v>1.6299999999999999E-3</v>
      </c>
      <c r="R166" s="179">
        <f>Q166*H166</f>
        <v>3.2599999999999999E-3</v>
      </c>
      <c r="S166" s="179">
        <v>0</v>
      </c>
      <c r="T166" s="180">
        <f>S166*H166</f>
        <v>0</v>
      </c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R166" s="181" t="s">
        <v>125</v>
      </c>
      <c r="AT166" s="181" t="s">
        <v>120</v>
      </c>
      <c r="AU166" s="181" t="s">
        <v>85</v>
      </c>
      <c r="AY166" s="83" t="s">
        <v>118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83" t="s">
        <v>83</v>
      </c>
      <c r="BK166" s="182">
        <f>ROUND(I166*H166,2)</f>
        <v>0</v>
      </c>
      <c r="BL166" s="83" t="s">
        <v>125</v>
      </c>
      <c r="BM166" s="181" t="s">
        <v>209</v>
      </c>
    </row>
    <row r="167" spans="1:65" s="93" customFormat="1" ht="24.2" customHeight="1" x14ac:dyDescent="0.2">
      <c r="A167" s="89"/>
      <c r="B167" s="90"/>
      <c r="C167" s="170" t="s">
        <v>210</v>
      </c>
      <c r="D167" s="170" t="s">
        <v>120</v>
      </c>
      <c r="E167" s="171" t="s">
        <v>211</v>
      </c>
      <c r="F167" s="172" t="s">
        <v>212</v>
      </c>
      <c r="G167" s="173" t="s">
        <v>149</v>
      </c>
      <c r="H167" s="174">
        <v>128</v>
      </c>
      <c r="I167" s="77"/>
      <c r="J167" s="175">
        <f>ROUND(I167*H167,2)</f>
        <v>0</v>
      </c>
      <c r="K167" s="172" t="s">
        <v>124</v>
      </c>
      <c r="L167" s="90"/>
      <c r="M167" s="176" t="s">
        <v>1</v>
      </c>
      <c r="N167" s="177" t="s">
        <v>43</v>
      </c>
      <c r="O167" s="178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R167" s="181" t="s">
        <v>125</v>
      </c>
      <c r="AT167" s="181" t="s">
        <v>120</v>
      </c>
      <c r="AU167" s="181" t="s">
        <v>85</v>
      </c>
      <c r="AY167" s="83" t="s">
        <v>118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83" t="s">
        <v>83</v>
      </c>
      <c r="BK167" s="182">
        <f>ROUND(I167*H167,2)</f>
        <v>0</v>
      </c>
      <c r="BL167" s="83" t="s">
        <v>125</v>
      </c>
      <c r="BM167" s="181" t="s">
        <v>213</v>
      </c>
    </row>
    <row r="168" spans="1:65" s="93" customFormat="1" ht="16.5" customHeight="1" x14ac:dyDescent="0.2">
      <c r="A168" s="89"/>
      <c r="B168" s="90"/>
      <c r="C168" s="170" t="s">
        <v>214</v>
      </c>
      <c r="D168" s="170" t="s">
        <v>120</v>
      </c>
      <c r="E168" s="171" t="s">
        <v>215</v>
      </c>
      <c r="F168" s="172" t="s">
        <v>216</v>
      </c>
      <c r="G168" s="173" t="s">
        <v>149</v>
      </c>
      <c r="H168" s="174">
        <v>128</v>
      </c>
      <c r="I168" s="77"/>
      <c r="J168" s="175">
        <f>ROUND(I168*H168,2)</f>
        <v>0</v>
      </c>
      <c r="K168" s="172" t="s">
        <v>124</v>
      </c>
      <c r="L168" s="90"/>
      <c r="M168" s="176" t="s">
        <v>1</v>
      </c>
      <c r="N168" s="177" t="s">
        <v>43</v>
      </c>
      <c r="O168" s="178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R168" s="181" t="s">
        <v>125</v>
      </c>
      <c r="AT168" s="181" t="s">
        <v>120</v>
      </c>
      <c r="AU168" s="181" t="s">
        <v>85</v>
      </c>
      <c r="AY168" s="83" t="s">
        <v>118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83" t="s">
        <v>83</v>
      </c>
      <c r="BK168" s="182">
        <f>ROUND(I168*H168,2)</f>
        <v>0</v>
      </c>
      <c r="BL168" s="83" t="s">
        <v>125</v>
      </c>
      <c r="BM168" s="181" t="s">
        <v>217</v>
      </c>
    </row>
    <row r="169" spans="1:65" s="157" customFormat="1" ht="22.9" customHeight="1" x14ac:dyDescent="0.2">
      <c r="B169" s="158"/>
      <c r="D169" s="159" t="s">
        <v>77</v>
      </c>
      <c r="E169" s="168" t="s">
        <v>218</v>
      </c>
      <c r="F169" s="168" t="s">
        <v>219</v>
      </c>
      <c r="I169" s="76"/>
      <c r="J169" s="169">
        <f>BK169</f>
        <v>0</v>
      </c>
      <c r="L169" s="158"/>
      <c r="M169" s="162"/>
      <c r="N169" s="163"/>
      <c r="O169" s="163"/>
      <c r="P169" s="164">
        <f>SUM(P170:P173)</f>
        <v>0</v>
      </c>
      <c r="Q169" s="163"/>
      <c r="R169" s="164">
        <f>SUM(R170:R173)</f>
        <v>0</v>
      </c>
      <c r="S169" s="163"/>
      <c r="T169" s="165">
        <f>SUM(T170:T173)</f>
        <v>0</v>
      </c>
      <c r="AR169" s="159" t="s">
        <v>83</v>
      </c>
      <c r="AT169" s="166" t="s">
        <v>77</v>
      </c>
      <c r="AU169" s="166" t="s">
        <v>83</v>
      </c>
      <c r="AY169" s="159" t="s">
        <v>118</v>
      </c>
      <c r="BK169" s="167">
        <f>SUM(BK170:BK173)</f>
        <v>0</v>
      </c>
    </row>
    <row r="170" spans="1:65" s="93" customFormat="1" ht="24.2" customHeight="1" x14ac:dyDescent="0.2">
      <c r="A170" s="89"/>
      <c r="B170" s="90"/>
      <c r="C170" s="170" t="s">
        <v>220</v>
      </c>
      <c r="D170" s="170" t="s">
        <v>120</v>
      </c>
      <c r="E170" s="171" t="s">
        <v>221</v>
      </c>
      <c r="F170" s="172" t="s">
        <v>222</v>
      </c>
      <c r="G170" s="173" t="s">
        <v>185</v>
      </c>
      <c r="H170" s="174">
        <v>10.6</v>
      </c>
      <c r="I170" s="77"/>
      <c r="J170" s="175">
        <f>ROUND(I170*H170,2)</f>
        <v>0</v>
      </c>
      <c r="K170" s="172" t="s">
        <v>124</v>
      </c>
      <c r="L170" s="90"/>
      <c r="M170" s="176" t="s">
        <v>1</v>
      </c>
      <c r="N170" s="177" t="s">
        <v>43</v>
      </c>
      <c r="O170" s="178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R170" s="181" t="s">
        <v>125</v>
      </c>
      <c r="AT170" s="181" t="s">
        <v>120</v>
      </c>
      <c r="AU170" s="181" t="s">
        <v>85</v>
      </c>
      <c r="AY170" s="83" t="s">
        <v>118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83" t="s">
        <v>83</v>
      </c>
      <c r="BK170" s="182">
        <f>ROUND(I170*H170,2)</f>
        <v>0</v>
      </c>
      <c r="BL170" s="83" t="s">
        <v>125</v>
      </c>
      <c r="BM170" s="181" t="s">
        <v>223</v>
      </c>
    </row>
    <row r="171" spans="1:65" s="93" customFormat="1" ht="24.2" customHeight="1" x14ac:dyDescent="0.2">
      <c r="A171" s="89"/>
      <c r="B171" s="90"/>
      <c r="C171" s="170" t="s">
        <v>224</v>
      </c>
      <c r="D171" s="170" t="s">
        <v>120</v>
      </c>
      <c r="E171" s="171" t="s">
        <v>225</v>
      </c>
      <c r="F171" s="172" t="s">
        <v>226</v>
      </c>
      <c r="G171" s="173" t="s">
        <v>185</v>
      </c>
      <c r="H171" s="174">
        <v>201.4</v>
      </c>
      <c r="I171" s="77"/>
      <c r="J171" s="175">
        <f>ROUND(I171*H171,2)</f>
        <v>0</v>
      </c>
      <c r="K171" s="172" t="s">
        <v>124</v>
      </c>
      <c r="L171" s="90"/>
      <c r="M171" s="176" t="s">
        <v>1</v>
      </c>
      <c r="N171" s="177" t="s">
        <v>43</v>
      </c>
      <c r="O171" s="178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R171" s="181" t="s">
        <v>125</v>
      </c>
      <c r="AT171" s="181" t="s">
        <v>120</v>
      </c>
      <c r="AU171" s="181" t="s">
        <v>85</v>
      </c>
      <c r="AY171" s="83" t="s">
        <v>118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83" t="s">
        <v>83</v>
      </c>
      <c r="BK171" s="182">
        <f>ROUND(I171*H171,2)</f>
        <v>0</v>
      </c>
      <c r="BL171" s="83" t="s">
        <v>125</v>
      </c>
      <c r="BM171" s="181" t="s">
        <v>227</v>
      </c>
    </row>
    <row r="172" spans="1:65" s="183" customFormat="1" x14ac:dyDescent="0.2">
      <c r="B172" s="184"/>
      <c r="D172" s="185" t="s">
        <v>127</v>
      </c>
      <c r="F172" s="187" t="s">
        <v>228</v>
      </c>
      <c r="H172" s="188">
        <v>201.4</v>
      </c>
      <c r="I172" s="7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6" t="s">
        <v>127</v>
      </c>
      <c r="AU172" s="186" t="s">
        <v>85</v>
      </c>
      <c r="AV172" s="183" t="s">
        <v>85</v>
      </c>
      <c r="AW172" s="183" t="s">
        <v>3</v>
      </c>
      <c r="AX172" s="183" t="s">
        <v>83</v>
      </c>
      <c r="AY172" s="186" t="s">
        <v>118</v>
      </c>
    </row>
    <row r="173" spans="1:65" s="93" customFormat="1" ht="44.25" customHeight="1" x14ac:dyDescent="0.2">
      <c r="A173" s="89"/>
      <c r="B173" s="90"/>
      <c r="C173" s="170" t="s">
        <v>7</v>
      </c>
      <c r="D173" s="170" t="s">
        <v>120</v>
      </c>
      <c r="E173" s="171" t="s">
        <v>229</v>
      </c>
      <c r="F173" s="172" t="s">
        <v>230</v>
      </c>
      <c r="G173" s="173" t="s">
        <v>185</v>
      </c>
      <c r="H173" s="174">
        <v>10.6</v>
      </c>
      <c r="I173" s="77"/>
      <c r="J173" s="175">
        <f>ROUND(I173*H173,2)</f>
        <v>0</v>
      </c>
      <c r="K173" s="172" t="s">
        <v>124</v>
      </c>
      <c r="L173" s="90"/>
      <c r="M173" s="176" t="s">
        <v>1</v>
      </c>
      <c r="N173" s="177" t="s">
        <v>43</v>
      </c>
      <c r="O173" s="178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R173" s="181" t="s">
        <v>125</v>
      </c>
      <c r="AT173" s="181" t="s">
        <v>120</v>
      </c>
      <c r="AU173" s="181" t="s">
        <v>85</v>
      </c>
      <c r="AY173" s="83" t="s">
        <v>118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83" t="s">
        <v>83</v>
      </c>
      <c r="BK173" s="182">
        <f>ROUND(I173*H173,2)</f>
        <v>0</v>
      </c>
      <c r="BL173" s="83" t="s">
        <v>125</v>
      </c>
      <c r="BM173" s="181" t="s">
        <v>231</v>
      </c>
    </row>
    <row r="174" spans="1:65" s="157" customFormat="1" ht="25.9" customHeight="1" x14ac:dyDescent="0.2">
      <c r="B174" s="158"/>
      <c r="D174" s="159" t="s">
        <v>77</v>
      </c>
      <c r="E174" s="160" t="s">
        <v>232</v>
      </c>
      <c r="F174" s="160" t="s">
        <v>233</v>
      </c>
      <c r="I174" s="76"/>
      <c r="J174" s="161">
        <f>BK174</f>
        <v>0</v>
      </c>
      <c r="L174" s="158"/>
      <c r="M174" s="162"/>
      <c r="N174" s="163"/>
      <c r="O174" s="163"/>
      <c r="P174" s="164">
        <f>SUM(P175:P176)</f>
        <v>0</v>
      </c>
      <c r="Q174" s="163"/>
      <c r="R174" s="164">
        <f>SUM(R175:R176)</f>
        <v>0</v>
      </c>
      <c r="S174" s="163"/>
      <c r="T174" s="165">
        <f>SUM(T175:T176)</f>
        <v>0</v>
      </c>
      <c r="AR174" s="159" t="s">
        <v>125</v>
      </c>
      <c r="AT174" s="166" t="s">
        <v>77</v>
      </c>
      <c r="AU174" s="166" t="s">
        <v>78</v>
      </c>
      <c r="AY174" s="159" t="s">
        <v>118</v>
      </c>
      <c r="BK174" s="167">
        <f>SUM(BK175:BK176)</f>
        <v>0</v>
      </c>
    </row>
    <row r="175" spans="1:65" s="93" customFormat="1" ht="16.5" customHeight="1" x14ac:dyDescent="0.2">
      <c r="A175" s="89"/>
      <c r="B175" s="90"/>
      <c r="C175" s="170" t="s">
        <v>234</v>
      </c>
      <c r="D175" s="170" t="s">
        <v>120</v>
      </c>
      <c r="E175" s="171" t="s">
        <v>235</v>
      </c>
      <c r="F175" s="172" t="s">
        <v>236</v>
      </c>
      <c r="G175" s="173" t="s">
        <v>123</v>
      </c>
      <c r="H175" s="174">
        <v>2</v>
      </c>
      <c r="I175" s="77"/>
      <c r="J175" s="175">
        <f>ROUND(I175*H175,2)</f>
        <v>0</v>
      </c>
      <c r="K175" s="172" t="s">
        <v>124</v>
      </c>
      <c r="L175" s="90"/>
      <c r="M175" s="176" t="s">
        <v>1</v>
      </c>
      <c r="N175" s="177" t="s">
        <v>43</v>
      </c>
      <c r="O175" s="178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R175" s="181" t="s">
        <v>237</v>
      </c>
      <c r="AT175" s="181" t="s">
        <v>120</v>
      </c>
      <c r="AU175" s="181" t="s">
        <v>83</v>
      </c>
      <c r="AY175" s="83" t="s">
        <v>118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83" t="s">
        <v>83</v>
      </c>
      <c r="BK175" s="182">
        <f>ROUND(I175*H175,2)</f>
        <v>0</v>
      </c>
      <c r="BL175" s="83" t="s">
        <v>237</v>
      </c>
      <c r="BM175" s="181" t="s">
        <v>238</v>
      </c>
    </row>
    <row r="176" spans="1:65" s="183" customFormat="1" x14ac:dyDescent="0.2">
      <c r="B176" s="184"/>
      <c r="D176" s="185" t="s">
        <v>127</v>
      </c>
      <c r="E176" s="186" t="s">
        <v>1</v>
      </c>
      <c r="F176" s="187" t="s">
        <v>239</v>
      </c>
      <c r="H176" s="188">
        <v>2</v>
      </c>
      <c r="I176" s="78"/>
      <c r="L176" s="184"/>
      <c r="M176" s="189"/>
      <c r="N176" s="190"/>
      <c r="O176" s="190"/>
      <c r="P176" s="190"/>
      <c r="Q176" s="190"/>
      <c r="R176" s="190"/>
      <c r="S176" s="190"/>
      <c r="T176" s="191"/>
      <c r="AT176" s="186" t="s">
        <v>127</v>
      </c>
      <c r="AU176" s="186" t="s">
        <v>83</v>
      </c>
      <c r="AV176" s="183" t="s">
        <v>85</v>
      </c>
      <c r="AW176" s="183" t="s">
        <v>34</v>
      </c>
      <c r="AX176" s="183" t="s">
        <v>83</v>
      </c>
      <c r="AY176" s="186" t="s">
        <v>118</v>
      </c>
    </row>
    <row r="177" spans="1:65" s="157" customFormat="1" ht="25.9" customHeight="1" x14ac:dyDescent="0.2">
      <c r="B177" s="158"/>
      <c r="D177" s="159" t="s">
        <v>77</v>
      </c>
      <c r="E177" s="160" t="s">
        <v>240</v>
      </c>
      <c r="F177" s="160" t="s">
        <v>241</v>
      </c>
      <c r="I177" s="76"/>
      <c r="J177" s="161">
        <f>BK177</f>
        <v>0</v>
      </c>
      <c r="L177" s="158"/>
      <c r="M177" s="162"/>
      <c r="N177" s="163"/>
      <c r="O177" s="163"/>
      <c r="P177" s="164">
        <f>P178+P180+P183+P185</f>
        <v>0</v>
      </c>
      <c r="Q177" s="163"/>
      <c r="R177" s="164">
        <f>R178+R180+R183+R185</f>
        <v>0</v>
      </c>
      <c r="S177" s="163"/>
      <c r="T177" s="165">
        <f>T178+T180+T183+T185</f>
        <v>0</v>
      </c>
      <c r="AR177" s="159" t="s">
        <v>134</v>
      </c>
      <c r="AT177" s="166" t="s">
        <v>77</v>
      </c>
      <c r="AU177" s="166" t="s">
        <v>78</v>
      </c>
      <c r="AY177" s="159" t="s">
        <v>118</v>
      </c>
      <c r="BK177" s="167">
        <f>BK178+BK180+BK183+BK185</f>
        <v>0</v>
      </c>
    </row>
    <row r="178" spans="1:65" s="157" customFormat="1" ht="22.9" customHeight="1" x14ac:dyDescent="0.2">
      <c r="B178" s="158"/>
      <c r="D178" s="159" t="s">
        <v>77</v>
      </c>
      <c r="E178" s="168" t="s">
        <v>242</v>
      </c>
      <c r="F178" s="168" t="s">
        <v>243</v>
      </c>
      <c r="I178" s="76"/>
      <c r="J178" s="169">
        <f>BK178</f>
        <v>0</v>
      </c>
      <c r="L178" s="158"/>
      <c r="M178" s="162"/>
      <c r="N178" s="163"/>
      <c r="O178" s="163"/>
      <c r="P178" s="164">
        <f>P179</f>
        <v>0</v>
      </c>
      <c r="Q178" s="163"/>
      <c r="R178" s="164">
        <f>R179</f>
        <v>0</v>
      </c>
      <c r="S178" s="163"/>
      <c r="T178" s="165">
        <f>T179</f>
        <v>0</v>
      </c>
      <c r="AR178" s="159" t="s">
        <v>134</v>
      </c>
      <c r="AT178" s="166" t="s">
        <v>77</v>
      </c>
      <c r="AU178" s="166" t="s">
        <v>83</v>
      </c>
      <c r="AY178" s="159" t="s">
        <v>118</v>
      </c>
      <c r="BK178" s="167">
        <f>BK179</f>
        <v>0</v>
      </c>
    </row>
    <row r="179" spans="1:65" s="93" customFormat="1" ht="44.25" customHeight="1" x14ac:dyDescent="0.2">
      <c r="A179" s="89"/>
      <c r="B179" s="90"/>
      <c r="C179" s="170" t="s">
        <v>244</v>
      </c>
      <c r="D179" s="170" t="s">
        <v>120</v>
      </c>
      <c r="E179" s="171" t="s">
        <v>245</v>
      </c>
      <c r="F179" s="172" t="s">
        <v>246</v>
      </c>
      <c r="G179" s="173" t="s">
        <v>247</v>
      </c>
      <c r="H179" s="174">
        <v>1</v>
      </c>
      <c r="I179" s="77"/>
      <c r="J179" s="175">
        <f>ROUND(I179*H179,2)</f>
        <v>0</v>
      </c>
      <c r="K179" s="172" t="s">
        <v>124</v>
      </c>
      <c r="L179" s="90"/>
      <c r="M179" s="176" t="s">
        <v>1</v>
      </c>
      <c r="N179" s="177" t="s">
        <v>43</v>
      </c>
      <c r="O179" s="178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R179" s="181" t="s">
        <v>248</v>
      </c>
      <c r="AT179" s="181" t="s">
        <v>120</v>
      </c>
      <c r="AU179" s="181" t="s">
        <v>85</v>
      </c>
      <c r="AY179" s="83" t="s">
        <v>118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83" t="s">
        <v>83</v>
      </c>
      <c r="BK179" s="182">
        <f>ROUND(I179*H179,2)</f>
        <v>0</v>
      </c>
      <c r="BL179" s="83" t="s">
        <v>248</v>
      </c>
      <c r="BM179" s="181" t="s">
        <v>249</v>
      </c>
    </row>
    <row r="180" spans="1:65" s="157" customFormat="1" ht="22.9" customHeight="1" x14ac:dyDescent="0.2">
      <c r="B180" s="158"/>
      <c r="D180" s="159" t="s">
        <v>77</v>
      </c>
      <c r="E180" s="168" t="s">
        <v>250</v>
      </c>
      <c r="F180" s="168" t="s">
        <v>251</v>
      </c>
      <c r="I180" s="76"/>
      <c r="J180" s="169">
        <f>BK180</f>
        <v>0</v>
      </c>
      <c r="L180" s="158"/>
      <c r="M180" s="162"/>
      <c r="N180" s="163"/>
      <c r="O180" s="163"/>
      <c r="P180" s="164">
        <f>SUM(P181:P182)</f>
        <v>0</v>
      </c>
      <c r="Q180" s="163"/>
      <c r="R180" s="164">
        <f>SUM(R181:R182)</f>
        <v>0</v>
      </c>
      <c r="S180" s="163"/>
      <c r="T180" s="165">
        <f>SUM(T181:T182)</f>
        <v>0</v>
      </c>
      <c r="AR180" s="159" t="s">
        <v>134</v>
      </c>
      <c r="AT180" s="166" t="s">
        <v>77</v>
      </c>
      <c r="AU180" s="166" t="s">
        <v>83</v>
      </c>
      <c r="AY180" s="159" t="s">
        <v>118</v>
      </c>
      <c r="BK180" s="167">
        <f>SUM(BK181:BK182)</f>
        <v>0</v>
      </c>
    </row>
    <row r="181" spans="1:65" s="93" customFormat="1" ht="16.5" customHeight="1" x14ac:dyDescent="0.2">
      <c r="A181" s="89"/>
      <c r="B181" s="90"/>
      <c r="C181" s="170" t="s">
        <v>252</v>
      </c>
      <c r="D181" s="170" t="s">
        <v>120</v>
      </c>
      <c r="E181" s="171" t="s">
        <v>253</v>
      </c>
      <c r="F181" s="172" t="s">
        <v>251</v>
      </c>
      <c r="G181" s="173" t="s">
        <v>247</v>
      </c>
      <c r="H181" s="174">
        <v>1</v>
      </c>
      <c r="I181" s="77"/>
      <c r="J181" s="175">
        <f>ROUND(I181*H181,2)</f>
        <v>0</v>
      </c>
      <c r="K181" s="172" t="s">
        <v>124</v>
      </c>
      <c r="L181" s="90"/>
      <c r="M181" s="176" t="s">
        <v>1</v>
      </c>
      <c r="N181" s="177" t="s">
        <v>43</v>
      </c>
      <c r="O181" s="178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R181" s="181" t="s">
        <v>248</v>
      </c>
      <c r="AT181" s="181" t="s">
        <v>120</v>
      </c>
      <c r="AU181" s="181" t="s">
        <v>85</v>
      </c>
      <c r="AY181" s="83" t="s">
        <v>118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83" t="s">
        <v>83</v>
      </c>
      <c r="BK181" s="182">
        <f>ROUND(I181*H181,2)</f>
        <v>0</v>
      </c>
      <c r="BL181" s="83" t="s">
        <v>248</v>
      </c>
      <c r="BM181" s="181" t="s">
        <v>254</v>
      </c>
    </row>
    <row r="182" spans="1:65" s="93" customFormat="1" ht="97.5" x14ac:dyDescent="0.2">
      <c r="A182" s="89"/>
      <c r="B182" s="90"/>
      <c r="C182" s="89"/>
      <c r="D182" s="185" t="s">
        <v>255</v>
      </c>
      <c r="E182" s="89"/>
      <c r="F182" s="209" t="s">
        <v>256</v>
      </c>
      <c r="G182" s="89"/>
      <c r="H182" s="89"/>
      <c r="I182" s="81"/>
      <c r="J182" s="89"/>
      <c r="K182" s="89"/>
      <c r="L182" s="90"/>
      <c r="M182" s="210"/>
      <c r="N182" s="211"/>
      <c r="O182" s="178"/>
      <c r="P182" s="178"/>
      <c r="Q182" s="178"/>
      <c r="R182" s="178"/>
      <c r="S182" s="178"/>
      <c r="T182" s="212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T182" s="83" t="s">
        <v>255</v>
      </c>
      <c r="AU182" s="83" t="s">
        <v>85</v>
      </c>
    </row>
    <row r="183" spans="1:65" s="157" customFormat="1" ht="22.9" customHeight="1" x14ac:dyDescent="0.2">
      <c r="B183" s="158"/>
      <c r="D183" s="159" t="s">
        <v>77</v>
      </c>
      <c r="E183" s="168" t="s">
        <v>257</v>
      </c>
      <c r="F183" s="168" t="s">
        <v>258</v>
      </c>
      <c r="I183" s="76"/>
      <c r="J183" s="169">
        <f>BK183</f>
        <v>0</v>
      </c>
      <c r="L183" s="158"/>
      <c r="M183" s="162"/>
      <c r="N183" s="163"/>
      <c r="O183" s="163"/>
      <c r="P183" s="164">
        <f>P184</f>
        <v>0</v>
      </c>
      <c r="Q183" s="163"/>
      <c r="R183" s="164">
        <f>R184</f>
        <v>0</v>
      </c>
      <c r="S183" s="163"/>
      <c r="T183" s="165">
        <f>T184</f>
        <v>0</v>
      </c>
      <c r="AR183" s="159" t="s">
        <v>134</v>
      </c>
      <c r="AT183" s="166" t="s">
        <v>77</v>
      </c>
      <c r="AU183" s="166" t="s">
        <v>83</v>
      </c>
      <c r="AY183" s="159" t="s">
        <v>118</v>
      </c>
      <c r="BK183" s="167">
        <f>BK184</f>
        <v>0</v>
      </c>
    </row>
    <row r="184" spans="1:65" s="93" customFormat="1" ht="24.2" customHeight="1" x14ac:dyDescent="0.2">
      <c r="A184" s="89"/>
      <c r="B184" s="90"/>
      <c r="C184" s="170" t="s">
        <v>259</v>
      </c>
      <c r="D184" s="170" t="s">
        <v>120</v>
      </c>
      <c r="E184" s="171" t="s">
        <v>260</v>
      </c>
      <c r="F184" s="172" t="s">
        <v>261</v>
      </c>
      <c r="G184" s="173" t="s">
        <v>247</v>
      </c>
      <c r="H184" s="174">
        <v>1</v>
      </c>
      <c r="I184" s="77"/>
      <c r="J184" s="175">
        <f>ROUND(I184*H184,2)</f>
        <v>0</v>
      </c>
      <c r="K184" s="172" t="s">
        <v>124</v>
      </c>
      <c r="L184" s="90"/>
      <c r="M184" s="176" t="s">
        <v>1</v>
      </c>
      <c r="N184" s="177" t="s">
        <v>43</v>
      </c>
      <c r="O184" s="178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89"/>
      <c r="V184" s="89"/>
      <c r="W184" s="89"/>
      <c r="X184" s="89"/>
      <c r="Y184" s="89"/>
      <c r="Z184" s="89"/>
      <c r="AA184" s="89"/>
      <c r="AB184" s="89"/>
      <c r="AC184" s="89"/>
      <c r="AD184" s="89"/>
      <c r="AE184" s="89"/>
      <c r="AR184" s="181" t="s">
        <v>248</v>
      </c>
      <c r="AT184" s="181" t="s">
        <v>120</v>
      </c>
      <c r="AU184" s="181" t="s">
        <v>85</v>
      </c>
      <c r="AY184" s="83" t="s">
        <v>118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83" t="s">
        <v>83</v>
      </c>
      <c r="BK184" s="182">
        <f>ROUND(I184*H184,2)</f>
        <v>0</v>
      </c>
      <c r="BL184" s="83" t="s">
        <v>248</v>
      </c>
      <c r="BM184" s="181" t="s">
        <v>262</v>
      </c>
    </row>
    <row r="185" spans="1:65" s="157" customFormat="1" ht="22.9" customHeight="1" x14ac:dyDescent="0.2">
      <c r="B185" s="158"/>
      <c r="D185" s="159" t="s">
        <v>77</v>
      </c>
      <c r="E185" s="168" t="s">
        <v>263</v>
      </c>
      <c r="F185" s="168" t="s">
        <v>264</v>
      </c>
      <c r="I185" s="76"/>
      <c r="J185" s="169">
        <f>BK185</f>
        <v>0</v>
      </c>
      <c r="L185" s="158"/>
      <c r="M185" s="162"/>
      <c r="N185" s="163"/>
      <c r="O185" s="163"/>
      <c r="P185" s="164">
        <f>SUM(P186:P187)</f>
        <v>0</v>
      </c>
      <c r="Q185" s="163"/>
      <c r="R185" s="164">
        <f>SUM(R186:R187)</f>
        <v>0</v>
      </c>
      <c r="S185" s="163"/>
      <c r="T185" s="165">
        <f>SUM(T186:T187)</f>
        <v>0</v>
      </c>
      <c r="AR185" s="159" t="s">
        <v>134</v>
      </c>
      <c r="AT185" s="166" t="s">
        <v>77</v>
      </c>
      <c r="AU185" s="166" t="s">
        <v>83</v>
      </c>
      <c r="AY185" s="159" t="s">
        <v>118</v>
      </c>
      <c r="BK185" s="167">
        <f>SUM(BK186:BK187)</f>
        <v>0</v>
      </c>
    </row>
    <row r="186" spans="1:65" s="93" customFormat="1" ht="16.5" customHeight="1" x14ac:dyDescent="0.2">
      <c r="A186" s="89"/>
      <c r="B186" s="90"/>
      <c r="C186" s="170" t="s">
        <v>265</v>
      </c>
      <c r="D186" s="170" t="s">
        <v>120</v>
      </c>
      <c r="E186" s="171" t="s">
        <v>266</v>
      </c>
      <c r="F186" s="172" t="s">
        <v>267</v>
      </c>
      <c r="G186" s="173" t="s">
        <v>247</v>
      </c>
      <c r="H186" s="174">
        <v>1</v>
      </c>
      <c r="I186" s="77"/>
      <c r="J186" s="175">
        <f>ROUND(I186*H186,2)</f>
        <v>0</v>
      </c>
      <c r="K186" s="172" t="s">
        <v>124</v>
      </c>
      <c r="L186" s="90"/>
      <c r="M186" s="176" t="s">
        <v>1</v>
      </c>
      <c r="N186" s="177" t="s">
        <v>43</v>
      </c>
      <c r="O186" s="178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89"/>
      <c r="V186" s="89"/>
      <c r="W186" s="89"/>
      <c r="X186" s="89"/>
      <c r="Y186" s="89"/>
      <c r="Z186" s="89"/>
      <c r="AA186" s="89"/>
      <c r="AB186" s="89"/>
      <c r="AC186" s="89"/>
      <c r="AD186" s="89"/>
      <c r="AE186" s="89"/>
      <c r="AR186" s="181" t="s">
        <v>248</v>
      </c>
      <c r="AT186" s="181" t="s">
        <v>120</v>
      </c>
      <c r="AU186" s="181" t="s">
        <v>85</v>
      </c>
      <c r="AY186" s="83" t="s">
        <v>118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83" t="s">
        <v>83</v>
      </c>
      <c r="BK186" s="182">
        <f>ROUND(I186*H186,2)</f>
        <v>0</v>
      </c>
      <c r="BL186" s="83" t="s">
        <v>248</v>
      </c>
      <c r="BM186" s="181" t="s">
        <v>268</v>
      </c>
    </row>
    <row r="187" spans="1:65" s="93" customFormat="1" ht="39" x14ac:dyDescent="0.2">
      <c r="A187" s="89"/>
      <c r="B187" s="90"/>
      <c r="C187" s="89"/>
      <c r="D187" s="185" t="s">
        <v>255</v>
      </c>
      <c r="E187" s="89"/>
      <c r="F187" s="209" t="s">
        <v>269</v>
      </c>
      <c r="G187" s="89"/>
      <c r="H187" s="89"/>
      <c r="I187" s="89"/>
      <c r="J187" s="89"/>
      <c r="K187" s="89"/>
      <c r="L187" s="90"/>
      <c r="M187" s="213"/>
      <c r="N187" s="214"/>
      <c r="O187" s="215"/>
      <c r="P187" s="215"/>
      <c r="Q187" s="215"/>
      <c r="R187" s="215"/>
      <c r="S187" s="215"/>
      <c r="T187" s="216"/>
      <c r="U187" s="89"/>
      <c r="V187" s="89"/>
      <c r="W187" s="89"/>
      <c r="X187" s="89"/>
      <c r="Y187" s="89"/>
      <c r="Z187" s="89"/>
      <c r="AA187" s="89"/>
      <c r="AB187" s="89"/>
      <c r="AC187" s="89"/>
      <c r="AD187" s="89"/>
      <c r="AE187" s="89"/>
      <c r="AT187" s="83" t="s">
        <v>255</v>
      </c>
      <c r="AU187" s="83" t="s">
        <v>85</v>
      </c>
    </row>
    <row r="188" spans="1:65" s="93" customFormat="1" ht="6.95" customHeight="1" x14ac:dyDescent="0.2">
      <c r="A188" s="89"/>
      <c r="B188" s="122"/>
      <c r="C188" s="123"/>
      <c r="D188" s="123"/>
      <c r="E188" s="123"/>
      <c r="F188" s="123"/>
      <c r="G188" s="123"/>
      <c r="H188" s="123"/>
      <c r="I188" s="123"/>
      <c r="J188" s="123"/>
      <c r="K188" s="123"/>
      <c r="L188" s="90"/>
      <c r="M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</row>
  </sheetData>
  <sheetProtection password="F29A" sheet="1" objects="1" scenarios="1"/>
  <autoFilter ref="C122:K187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06 - Oprava vodovodní pří...</vt:lpstr>
      <vt:lpstr>'06 - Oprava vodovodní pří...'!Názvy_tisku</vt:lpstr>
      <vt:lpstr>'Rekapitulace stavby'!Názvy_tisku</vt:lpstr>
      <vt:lpstr>'06 - Oprava vodovodní pří...'!Oblast_tisku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Kalinová Jitka</cp:lastModifiedBy>
  <dcterms:created xsi:type="dcterms:W3CDTF">2024-06-06T10:54:56Z</dcterms:created>
  <dcterms:modified xsi:type="dcterms:W3CDTF">2024-06-17T07:37:46Z</dcterms:modified>
</cp:coreProperties>
</file>